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Definition2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HMC\HMC\Minnesanteckningar möten mm\Styrgrupp_HMC\2025\19 feb\"/>
    </mc:Choice>
  </mc:AlternateContent>
  <bookViews>
    <workbookView xWindow="240" yWindow="290" windowWidth="18960" windowHeight="6330"/>
  </bookViews>
  <sheets>
    <sheet name="Sammanställning" sheetId="3" r:id="rId1"/>
    <sheet name="Blad1" sheetId="9" state="hidden" r:id="rId2"/>
    <sheet name="Underlag faktura" sheetId="8" state="hidden" r:id="rId3"/>
    <sheet name="BO" sheetId="10" r:id="rId4"/>
    <sheet name="Betalare" sheetId="2" state="hidden" r:id="rId5"/>
    <sheet name="fakt.grupp ext hyra kommun" sheetId="4" state="hidden" r:id="rId6"/>
  </sheets>
  <definedNames>
    <definedName name="_xlnm._FilterDatabase" localSheetId="4" hidden="1">Betalare!$A$1:$WVK$267</definedName>
    <definedName name="_xlnm._FilterDatabase" localSheetId="2" hidden="1">'Underlag faktura'!$A$5:$E$152</definedName>
    <definedName name="_xlnm.Print_Area" localSheetId="3">BO!$A$1:$I$47</definedName>
    <definedName name="_xlnm.Print_Area" localSheetId="0">Sammanställning!$A$2:$C$20</definedName>
  </definedNames>
  <calcPr calcId="162913"/>
  <pivotCaches>
    <pivotCache cacheId="47" r:id="rId7"/>
    <pivotCache cacheId="48" r:id="rId8"/>
  </pivotCaches>
</workbook>
</file>

<file path=xl/calcChain.xml><?xml version="1.0" encoding="utf-8"?>
<calcChain xmlns="http://schemas.openxmlformats.org/spreadsheetml/2006/main">
  <c r="I41" i="10" l="1"/>
  <c r="H41" i="10"/>
  <c r="B32" i="3"/>
  <c r="B31" i="3"/>
  <c r="B30" i="3"/>
  <c r="B29" i="3"/>
  <c r="B28" i="3"/>
  <c r="B27" i="3"/>
  <c r="B26" i="3"/>
  <c r="B25" i="3"/>
  <c r="B24" i="3"/>
  <c r="B23" i="3"/>
  <c r="B22" i="3"/>
  <c r="B21" i="3"/>
  <c r="B20" i="3"/>
  <c r="F19" i="8"/>
  <c r="F18" i="8"/>
  <c r="F17" i="8"/>
  <c r="F16" i="8"/>
  <c r="F15" i="8"/>
  <c r="F14" i="8"/>
  <c r="F13" i="8"/>
  <c r="F12" i="8"/>
  <c r="F11" i="8"/>
  <c r="F10" i="8"/>
  <c r="F9" i="8"/>
  <c r="F8" i="8"/>
  <c r="F7" i="8"/>
  <c r="E20" i="8"/>
  <c r="E19" i="8"/>
  <c r="E18" i="8"/>
  <c r="E17" i="8"/>
  <c r="E16" i="8"/>
  <c r="E15" i="8"/>
  <c r="E14" i="8"/>
  <c r="E13" i="8"/>
  <c r="E11" i="8"/>
  <c r="E10" i="8"/>
  <c r="E9" i="8"/>
  <c r="E8" i="8"/>
  <c r="D296" i="9" l="1"/>
  <c r="D241" i="9"/>
  <c r="E10" i="9"/>
  <c r="E20" i="9"/>
  <c r="E38" i="9"/>
  <c r="E58" i="9"/>
  <c r="E63" i="9"/>
  <c r="E72" i="9"/>
  <c r="E183" i="9"/>
  <c r="E194" i="9"/>
  <c r="D210" i="9"/>
  <c r="D224" i="9"/>
  <c r="D230" i="9"/>
  <c r="B33" i="3" l="1"/>
  <c r="E151" i="8" l="1"/>
  <c r="B6" i="3" l="1"/>
  <c r="B16" i="3" s="1"/>
  <c r="E7" i="8"/>
  <c r="E153" i="8" l="1"/>
  <c r="C32" i="3"/>
  <c r="C22" i="3"/>
  <c r="C29" i="3"/>
  <c r="C24" i="3"/>
  <c r="C31" i="3"/>
  <c r="C21" i="3"/>
  <c r="C26" i="3"/>
  <c r="C23" i="3"/>
  <c r="C30" i="3"/>
  <c r="C25" i="3"/>
  <c r="C27" i="3"/>
  <c r="C20" i="3"/>
  <c r="C28" i="3"/>
  <c r="F151" i="8" l="1"/>
  <c r="C33" i="3"/>
  <c r="E267" i="2" l="1"/>
  <c r="E266" i="2"/>
  <c r="E265" i="2"/>
  <c r="E264" i="2"/>
  <c r="E263" i="2"/>
  <c r="E262" i="2"/>
  <c r="E261" i="2"/>
  <c r="E260" i="2"/>
  <c r="E259" i="2"/>
  <c r="E258" i="2"/>
  <c r="E257" i="2"/>
  <c r="E256" i="2"/>
  <c r="E255" i="2"/>
  <c r="E254" i="2"/>
  <c r="E253" i="2"/>
  <c r="E252" i="2"/>
  <c r="E251" i="2"/>
  <c r="E250" i="2"/>
  <c r="E249" i="2"/>
  <c r="E248" i="2"/>
  <c r="E247" i="2"/>
  <c r="E246" i="2"/>
  <c r="E245" i="2"/>
  <c r="E244" i="2"/>
  <c r="E243" i="2"/>
  <c r="E242" i="2"/>
  <c r="E241" i="2"/>
  <c r="E240" i="2"/>
  <c r="E239" i="2"/>
  <c r="E238" i="2"/>
  <c r="E237" i="2"/>
  <c r="E236" i="2"/>
  <c r="E235" i="2"/>
  <c r="E234" i="2"/>
  <c r="E233" i="2"/>
  <c r="E232" i="2"/>
  <c r="E231" i="2"/>
  <c r="E230" i="2"/>
  <c r="E229" i="2"/>
  <c r="E228" i="2"/>
  <c r="E227" i="2"/>
  <c r="E226" i="2"/>
  <c r="E225" i="2"/>
  <c r="E224" i="2"/>
  <c r="E223" i="2"/>
  <c r="E222" i="2"/>
  <c r="E221" i="2"/>
  <c r="E220" i="2"/>
  <c r="E219" i="2"/>
  <c r="E218" i="2"/>
  <c r="E217" i="2"/>
  <c r="E216" i="2"/>
  <c r="E215" i="2"/>
  <c r="E214" i="2"/>
  <c r="E213" i="2"/>
  <c r="E212" i="2"/>
  <c r="E211" i="2"/>
  <c r="E210" i="2"/>
  <c r="E209" i="2"/>
  <c r="E208" i="2"/>
  <c r="E207" i="2"/>
  <c r="E206" i="2"/>
  <c r="E205" i="2"/>
  <c r="E204" i="2"/>
  <c r="E203" i="2"/>
  <c r="E202" i="2"/>
  <c r="E201" i="2"/>
  <c r="E200" i="2"/>
  <c r="E199" i="2"/>
  <c r="E198" i="2"/>
  <c r="E197" i="2"/>
  <c r="E196" i="2"/>
  <c r="E195" i="2"/>
  <c r="E194" i="2"/>
  <c r="E193" i="2"/>
  <c r="E192" i="2"/>
  <c r="E191" i="2"/>
  <c r="E190" i="2"/>
  <c r="E189" i="2"/>
  <c r="E188" i="2"/>
  <c r="E187" i="2"/>
  <c r="E186" i="2"/>
  <c r="E185" i="2"/>
  <c r="E184" i="2"/>
  <c r="E183" i="2"/>
  <c r="E182" i="2"/>
  <c r="E181" i="2"/>
  <c r="E180" i="2"/>
  <c r="E179" i="2"/>
  <c r="E178" i="2"/>
  <c r="E177" i="2"/>
  <c r="E176" i="2"/>
  <c r="E175" i="2"/>
  <c r="E174" i="2"/>
  <c r="E173" i="2"/>
  <c r="E172" i="2"/>
  <c r="E171" i="2"/>
  <c r="E170" i="2"/>
  <c r="E169" i="2"/>
  <c r="E168" i="2"/>
  <c r="E167" i="2"/>
  <c r="E166" i="2"/>
  <c r="E165" i="2"/>
  <c r="E164" i="2"/>
  <c r="E163" i="2"/>
  <c r="E162" i="2"/>
  <c r="E161" i="2"/>
  <c r="E160" i="2"/>
  <c r="E159" i="2"/>
  <c r="E158" i="2"/>
  <c r="E157" i="2"/>
  <c r="E156" i="2"/>
  <c r="E155" i="2"/>
  <c r="E154" i="2"/>
  <c r="E153" i="2"/>
  <c r="E152" i="2"/>
  <c r="E151" i="2"/>
  <c r="E150" i="2"/>
  <c r="E149" i="2"/>
  <c r="E148" i="2"/>
  <c r="E147" i="2"/>
  <c r="E146" i="2"/>
  <c r="E145" i="2"/>
  <c r="E144" i="2"/>
  <c r="E143" i="2"/>
  <c r="E142" i="2"/>
  <c r="E141" i="2"/>
  <c r="E140" i="2"/>
  <c r="E139" i="2"/>
  <c r="E138" i="2"/>
  <c r="E137" i="2"/>
  <c r="E136" i="2"/>
  <c r="E135" i="2"/>
  <c r="E134" i="2"/>
  <c r="E133" i="2"/>
  <c r="E132" i="2"/>
  <c r="E131" i="2"/>
  <c r="E130" i="2"/>
  <c r="E129" i="2"/>
  <c r="E128" i="2"/>
  <c r="E127" i="2"/>
  <c r="E126" i="2"/>
  <c r="E125" i="2"/>
  <c r="E124" i="2"/>
  <c r="E123" i="2"/>
  <c r="E122" i="2"/>
  <c r="E121" i="2"/>
  <c r="E120" i="2"/>
  <c r="E119" i="2"/>
  <c r="E118" i="2"/>
  <c r="E117" i="2"/>
  <c r="E116" i="2"/>
  <c r="E115" i="2"/>
  <c r="E114" i="2"/>
  <c r="E113" i="2"/>
  <c r="E112" i="2"/>
  <c r="E111" i="2"/>
  <c r="E110" i="2"/>
  <c r="E109" i="2"/>
  <c r="E108" i="2"/>
  <c r="E107" i="2"/>
  <c r="E106" i="2"/>
  <c r="E105" i="2"/>
  <c r="E104" i="2"/>
  <c r="E103" i="2"/>
  <c r="E102" i="2"/>
  <c r="E101" i="2"/>
  <c r="E100" i="2"/>
  <c r="E99" i="2"/>
  <c r="E98" i="2"/>
  <c r="E97" i="2"/>
  <c r="E96" i="2"/>
  <c r="E95" i="2"/>
  <c r="E94" i="2"/>
  <c r="E93" i="2"/>
  <c r="E92" i="2"/>
  <c r="E91" i="2"/>
  <c r="E90" i="2"/>
  <c r="E89" i="2"/>
  <c r="E88" i="2"/>
  <c r="E87" i="2"/>
  <c r="E86" i="2"/>
  <c r="E85" i="2"/>
  <c r="E84" i="2"/>
  <c r="E83" i="2"/>
  <c r="E82" i="2"/>
  <c r="E81" i="2"/>
  <c r="E80" i="2"/>
  <c r="E79" i="2"/>
  <c r="E78" i="2"/>
  <c r="E77" i="2"/>
  <c r="E76" i="2"/>
  <c r="E75" i="2"/>
  <c r="E74" i="2"/>
  <c r="E73" i="2"/>
  <c r="E72" i="2"/>
  <c r="E71" i="2"/>
  <c r="E70" i="2"/>
  <c r="E69" i="2"/>
  <c r="E68" i="2"/>
  <c r="E67" i="2"/>
  <c r="E66" i="2"/>
  <c r="E65" i="2"/>
  <c r="E64" i="2"/>
  <c r="E63" i="2"/>
  <c r="E62" i="2"/>
  <c r="E61" i="2"/>
  <c r="E60" i="2"/>
  <c r="E59" i="2"/>
  <c r="E58" i="2"/>
  <c r="E57" i="2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E5" i="2"/>
  <c r="E4" i="2"/>
  <c r="E3" i="2"/>
  <c r="E2" i="2"/>
  <c r="B14" i="3" l="1"/>
  <c r="C14" i="3" l="1"/>
</calcChain>
</file>

<file path=xl/comments1.xml><?xml version="1.0" encoding="utf-8"?>
<comments xmlns="http://schemas.openxmlformats.org/spreadsheetml/2006/main">
  <authors>
    <author>johli8</author>
  </authors>
  <commentList>
    <comment ref="B10" authorId="0" shapeId="0">
      <text>
        <r>
          <rPr>
            <b/>
            <sz val="8"/>
            <color indexed="81"/>
            <rFont val="Tahoma"/>
            <family val="2"/>
          </rPr>
          <t>Kungshälsan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8"/>
            <color indexed="81"/>
            <rFont val="Tahoma"/>
            <family val="2"/>
          </rPr>
          <t>Uppdelad i Vråen, Väster, Rydaholm fr o m juni-10</t>
        </r>
      </text>
    </comment>
    <comment ref="B60" authorId="0" shapeId="0">
      <text>
        <r>
          <rPr>
            <b/>
            <sz val="8"/>
            <color indexed="81"/>
            <rFont val="Tahoma"/>
            <family val="2"/>
          </rPr>
          <t>ändring av Habs kund/betalare. Från 3 till 1.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61" authorId="0" shapeId="0">
      <text>
        <r>
          <rPr>
            <b/>
            <sz val="8"/>
            <color indexed="81"/>
            <rFont val="Tahoma"/>
            <family val="2"/>
          </rPr>
          <t>ändring av Habs kund/betalare. Från 3 till 1.</t>
        </r>
      </text>
    </comment>
    <comment ref="B166" authorId="0" shapeId="0">
      <text>
        <r>
          <rPr>
            <b/>
            <sz val="8"/>
            <color indexed="81"/>
            <rFont val="Tahoma"/>
            <family val="2"/>
          </rPr>
          <t>Aneby interndebiterades t o m maj-10. Skulle därefter gjorts om till extern kund men detta skedde inte förrän hösten-10. Det belopp som felaktigt deb denna gamla betalare har krediterats genom bokföringsorder. Syns ej i S2.</t>
        </r>
      </text>
    </comment>
  </commentList>
</comments>
</file>

<file path=xl/connections.xml><?xml version="1.0" encoding="utf-8"?>
<connections xmlns="http://schemas.openxmlformats.org/spreadsheetml/2006/main">
  <connection id="1" odcFile="H:\Dokument\Mina datakällor\insightdb01 S2InsightAS Invoice Fact Invoice.odc" keepAlive="1" name="insightdb01 S2InsightAS Invoice Fact Invoice" description="Fakturor" type="5" refreshedVersion="6" background="1">
    <dbPr connection="Provider=MSOLAP.5;Integrated Security=SSPI;Persist Security Info=True;Initial Catalog=S2InsightAS Invoice;Data Source=insightdb01;MDX Compatibility=1;Safety Options=2;MDX Missing Member Mode=Error;Update Isolation Level=2" command="Fact Invoice" commandType="1"/>
    <olapPr sendLocale="1" rowDrillCount="1000"/>
  </connection>
  <connection id="2" odcFile="H:\Dokument\Mina datakällor\insightdb01 S2InsightAS Invoice Fact Invoice.odc" keepAlive="1" name="jkpdb16_s2 S2InsightAS Invoice Fact Invoice1" description="Fakturor" type="5" refreshedVersion="6" background="1" saveData="1">
    <dbPr connection="Provider=MSOLAP.5;Integrated Security=SSPI;Persist Security Info=True;Initial Catalog=S2InsightAS Invoice;Data Source=insightdb01;MDX Compatibility=1;Safety Options=2;MDX Missing Member Mode=Error;Update Isolation Level=2" command="Fact Invoice" commandType="1"/>
    <olapPr sendLocale="1" rowDrillCount="1000"/>
  </connection>
</connections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8">
    <s v="jkpdb16_s2 S2InsightAS Invoice Fact Invoice1"/>
    <s v="{[Dim Invoice Date].[Year].&amp;[2024-01-01T00:00:00]}"/>
    <s v="{[Dim Payer].[Payer Contract].&amp;[Externa betalare granskas (EG)],[Dim Payer].[Payer Contract].&amp;[Externa betalare kuvertering (EK)]}"/>
    <s v="{[Dim Item].[Accounting Group Hierarchy].[Accounting Group Name Code].&amp;[HMC Nutrition (424116)],[Dim Item].[Accounting Group Hierarchy].[Accounting Group Name Code].&amp;[HMC Inkontinens (424120)],[Dim Item].[Accounting Group Hierarchy].[Accounting Group Name Code].&amp;[HMC - Personlyftar (424129)],[Dim Item].[Accounting Group Hierarchy].[Accounting Group Name Code].&amp;[Egenansvarsprodukter (197510)],[Dim Item].[Accounting Group Hierarchy].[Accounting Group Name Code].&amp;[HMC - Gånghjälpmedel (424126)],[Dim Item].[Accounting Group Hierarchy].[Accounting Group Name Code].&amp;[HMC - Välfärdsteknik (424123)],[Dim Item].[Accounting Group Hierarchy].[Accounting Group Name Code].&amp;[HMC - Hygienhjälpmedel (424124)],[Dim Item].[Accounting Group Hierarchy].[Accounting Group Name Code].&amp;[HMC - Övriga hjälpmedel (424130)],[Dim Item].[Accounting Group Hierarchy].[Accounting Group Name Code].&amp;[HMC Nutrition tillbehör (424117)],[Dim Item].[Accounting Group Hierarchy].[Accounting Group Name Code].&amp;[HMC - Manuella rullstolar (424125)],[Dim Item].[Accounting Group Hierarchy].[Accounting Group Name Code].&amp;[HMC - Sittmöbler och dynor (424128)],[Dim Item].[Accounting Group Hierarchy].[Accounting Group Name Code].&amp;[HMC - Sängar och madrasser (424127)],[Dim Item].[Accounting Group Hierarchy].[Accounting Group Name Code].&amp;[ HMC Kommunikationshjälpmedel (424111)],[Dim Item].[Accounting Group Hierarchy].[Accounting Group Name Code].&amp;[HMC - Elrullstolar o drivaggr (424131)]}"/>
    <s v="{[Dim Customer].[Customer Health Area Code].&amp;[04],[Dim Customer].[Customer Health Area Code].&amp;[17],[Dim Customer].[Customer Health Area Code].&amp;[42],[Dim Customer].[Customer Health Area Code].&amp;[43],[Dim Customer].[Customer Health Area Code].&amp;[62],[Dim Customer].[Customer Health Area Code].&amp;[65],[Dim Customer].[Customer Health Area Code].&amp;[80],[Dim Customer].[Customer Health Area Code].&amp;[82],[Dim Customer].[Customer Health Area Code].&amp;[83],[Dim Customer].[Customer Health Area Code].&amp;[84],[Dim Customer].[Customer Health Area Code].&amp;[85],[Dim Customer].[Customer Health Area Code].&amp;[86],[Dim Customer].[Customer Health Area Code].&amp;[87]}"/>
    <s v="{[Dim Payer].[Payer Contract].&amp;[Externa betalare kuvertering (EK)]}"/>
    <s v="{[Dim Customer].[Customer Health Area Code - Customer].[All]}"/>
    <s v="{[Dim Item].[Sector Name Code].&amp;[Barn (30)],[Dim Item].[Sector Name Code].&amp;[Vuxen (10)],[Dim Item].[Sector Name Code].&amp;[Tjänster (9)],[Dim Item].[Sector Name Code].&amp;[Vuxen/barn (20)],[Dim Item].[Sector Name Code].&amp;[Ordnat införande (OI)],[Dim Item].[Sector Name Code].&amp;[Bruksanvisningar (HPB)],[Dim Item].[Sector Name Code].&amp;[Annan ägare än HMC (AÄ)],[Dim Item].[Sector Name Code].&amp;[Högprioriterade artiklar (HP)],[Dim Item].[Sector Name Code].&amp;[Högprioriterade reservdelar (HPR)],[Dim Item].[Sector Name Code].&amp;[Högprioriterade viktiga reservdelar (HPV)],[Dim Item].[Sector Name Code].&amp;[Högprioriterade artiklar 100% leveranssäkerhet (HP100)]}"/>
  </metadataStrings>
  <mdxMetadata count="7">
    <mdx n="0" f="s">
      <ms ns="1" c="0"/>
    </mdx>
    <mdx n="0" f="s">
      <ms ns="2" c="0"/>
    </mdx>
    <mdx n="0" f="s">
      <ms ns="3" c="0"/>
    </mdx>
    <mdx n="0" f="s">
      <ms ns="4" c="0"/>
    </mdx>
    <mdx n="0" f="s">
      <ms ns="5" c="0"/>
    </mdx>
    <mdx n="0" f="s">
      <ms ns="6" c="0"/>
    </mdx>
    <mdx n="0" f="s">
      <ms ns="7" c="0"/>
    </mdx>
  </mdxMetadata>
  <valueMetadata count="7">
    <bk>
      <rc t="1" v="0"/>
    </bk>
    <bk>
      <rc t="1" v="1"/>
    </bk>
    <bk>
      <rc t="1" v="2"/>
    </bk>
    <bk>
      <rc t="1" v="3"/>
    </bk>
    <bk>
      <rc t="1" v="4"/>
    </bk>
    <bk>
      <rc t="1" v="5"/>
    </bk>
    <bk>
      <rc t="1" v="6"/>
    </bk>
  </valueMetadata>
</metadata>
</file>

<file path=xl/sharedStrings.xml><?xml version="1.0" encoding="utf-8"?>
<sst xmlns="http://schemas.openxmlformats.org/spreadsheetml/2006/main" count="1576" uniqueCount="962">
  <si>
    <t>Faktura år</t>
  </si>
  <si>
    <t>Betalare avtal</t>
  </si>
  <si>
    <t>(flera objekt)</t>
  </si>
  <si>
    <t>Faktura Radbelopp</t>
  </si>
  <si>
    <t>Totalsumma</t>
  </si>
  <si>
    <t>Betalare</t>
  </si>
  <si>
    <t>Anderstorps VC Hjälpmedel (842232)</t>
  </si>
  <si>
    <t>Aneby Kommun (226101)</t>
  </si>
  <si>
    <t>Aneby Vårdcentral HB (226277)</t>
  </si>
  <si>
    <t>Anestesiklin IVA postop Eks (237022)</t>
  </si>
  <si>
    <t>Apladalens Vårdcentral (226758)</t>
  </si>
  <si>
    <t>Arbetsterapi Höglandssjukh Eksjö (236020)</t>
  </si>
  <si>
    <t>Barn Och Ungdomsförvaltningen (226340)</t>
  </si>
  <si>
    <t>Barnhabiliteringen, Norr (712001)</t>
  </si>
  <si>
    <t>Barnhabiliteringen, Söder (732001)</t>
  </si>
  <si>
    <t>Barnhabiliteringen, Öster (722001)</t>
  </si>
  <si>
    <t>Bodafors Vårdcentral (835051)</t>
  </si>
  <si>
    <t>Bredäng Särskilt Boende (226590)</t>
  </si>
  <si>
    <t>Bräcke Diakoni Vårdcentralen Lokstallarna (226747)</t>
  </si>
  <si>
    <t>Bräcke Diakoni Vårdcentralen Nyhälsan (226754)</t>
  </si>
  <si>
    <t>Dagcenter Gläntan Refnr 72550 (226130)</t>
  </si>
  <si>
    <t>Dietistmottagningen, spec kost Jönköping (179002)</t>
  </si>
  <si>
    <t>Dietistverksamhet Eksjö (236710)</t>
  </si>
  <si>
    <t>Distriktssköt Mott Hälsan 2 (828009)</t>
  </si>
  <si>
    <t>Eksjö Kommun (226015)</t>
  </si>
  <si>
    <t>Eksjö Primärvårdsomr (834100)</t>
  </si>
  <si>
    <t>Familjeläkarna i Anderstorp (226743)</t>
  </si>
  <si>
    <t>Familjeläkarna i Forserum (226755)</t>
  </si>
  <si>
    <t>Familjeläkarna i Gislaved (226744)</t>
  </si>
  <si>
    <t>Forsgårdens Vårdbostad Ref 7261 (226632)</t>
  </si>
  <si>
    <t>Forsheda Ro (226286)</t>
  </si>
  <si>
    <t>Fysioterapi Hälsan (828005)</t>
  </si>
  <si>
    <t>Förlossnings- och BB-avd Vmo (354303)</t>
  </si>
  <si>
    <t>Gislaveds Kommun (226020)</t>
  </si>
  <si>
    <t>Gislehälsan (226746)</t>
  </si>
  <si>
    <t>Gnosjö Kommun (226025)</t>
  </si>
  <si>
    <t>Gnosjö VC Hjälpmedel (844100)</t>
  </si>
  <si>
    <t>Gränna Vårdcentral (821002)</t>
  </si>
  <si>
    <t>Gränna äldreboende (226651)</t>
  </si>
  <si>
    <t>HAB Barn ooch ungdomshab Jkp (111001)</t>
  </si>
  <si>
    <t>Hab BUH hjälpmedel Jkp (111044)</t>
  </si>
  <si>
    <t>Hab Vuxenhab hjälpmedel Jkp (111045)</t>
  </si>
  <si>
    <t>Habo Kommun (226037)</t>
  </si>
  <si>
    <t>Habo kommun ssk (226781)</t>
  </si>
  <si>
    <t>Habo VC Tekniska hjälpmedel (986455)</t>
  </si>
  <si>
    <t>Hjälpmedelsförrådet Hus T0 (823000)</t>
  </si>
  <si>
    <t>Hälsan 1 Vårdcentral (829002)</t>
  </si>
  <si>
    <t>Hälsan 2 Vårdcentral (828001)</t>
  </si>
  <si>
    <t>Hälsan Folktandvård (512100)</t>
  </si>
  <si>
    <t>Höglandets utredningshem AB (231331)</t>
  </si>
  <si>
    <t>Höglandssjukhuset Eksjö (834102)</t>
  </si>
  <si>
    <t>Höglandssjukhuset Nässjö (835002)</t>
  </si>
  <si>
    <t>Inf klin Gemensamt Jkp (125000)</t>
  </si>
  <si>
    <t>Intensivvårdsavdelningen (337040)</t>
  </si>
  <si>
    <t>Jönköpings Kommun 852 sskn (226709)</t>
  </si>
  <si>
    <t>Jönköpings Kommun 853BJO (226789)</t>
  </si>
  <si>
    <t>Jönköpings kommun ansvar 70171110 (226868)</t>
  </si>
  <si>
    <t>Jönköpings kommun Armedia (226776)</t>
  </si>
  <si>
    <t>Jönköpings Kommun Funktionshinder (226784)</t>
  </si>
  <si>
    <t>Jönköpings kommun HS-team 1 (226292)</t>
  </si>
  <si>
    <t>Jönköpings Kommun HS-team 10 (226003)</t>
  </si>
  <si>
    <t>Jönköpings kommun HS-team 2 (226592)</t>
  </si>
  <si>
    <t>Jönköpings kommun HS-team 3 (226001)</t>
  </si>
  <si>
    <t>Jönköpings kommun HS-team 4 (226667)</t>
  </si>
  <si>
    <t>Jönköpings kommun HS-team 5 (226004)</t>
  </si>
  <si>
    <t>Jönköpings Kommun HS-team 7 (226230)</t>
  </si>
  <si>
    <t>Jönköpings Kommun HS-team 8 (225351)</t>
  </si>
  <si>
    <t>Jönköpings kommun HS-team 9 (226093)</t>
  </si>
  <si>
    <t>Jönköpings kommun ref 852RDAA (226866)</t>
  </si>
  <si>
    <t>Jönköpings Kommun Solstickegatan (226615)</t>
  </si>
  <si>
    <t>Jönköpings Kommun Ssk Centrum (226639)</t>
  </si>
  <si>
    <t>Jönköpings Kommun ssk väster (226728)</t>
  </si>
  <si>
    <t>Jönköpings Kommun Ssk Öster (916051)</t>
  </si>
  <si>
    <t>Jönköpings Kommun Torsten Annmo (226597)</t>
  </si>
  <si>
    <t>Jönköpings Kommun Öxnehaga Skol. (226613)</t>
  </si>
  <si>
    <t>Jönköpings kommun, Bruksgatans äldreboende (226880)</t>
  </si>
  <si>
    <t>Jönköpings kommun, drottninggatans gruppboende (226829)</t>
  </si>
  <si>
    <t>Kir klin ÖNH mottagningen Vmo (352801)</t>
  </si>
  <si>
    <t>Kirurgvårdavdelningen (252300)</t>
  </si>
  <si>
    <t>Klinikledning med klinik (234521)</t>
  </si>
  <si>
    <t>Landsbro VC Hjälpmedel (831057)</t>
  </si>
  <si>
    <t>Landstingets Kansli (410356)</t>
  </si>
  <si>
    <t>Linneberg (226664)</t>
  </si>
  <si>
    <t>Lungmed Slutenv, Med Venh 7/C (221178)</t>
  </si>
  <si>
    <t>Läkarhuset i Jönköping (226750)</t>
  </si>
  <si>
    <t>Läkarhuset i Tranås (226813)</t>
  </si>
  <si>
    <t>Mariannelunds Vårdcentral (834101)</t>
  </si>
  <si>
    <t>Mariestads kommun (226661)</t>
  </si>
  <si>
    <t>Med Avd 10 Höglandssjukhuset (250105)</t>
  </si>
  <si>
    <t>Med C och D (350117)</t>
  </si>
  <si>
    <t>Med klin avd A och B Vmo (350116)</t>
  </si>
  <si>
    <t>Medicinklin, Dialysavd Värnamo (350105)</t>
  </si>
  <si>
    <t>Medicinmottagningen Värnamo (350101)</t>
  </si>
  <si>
    <t>Medicinmottagningen Värnamo Sjh (321001)</t>
  </si>
  <si>
    <t>Mullsjö Folktandvård (512200)</t>
  </si>
  <si>
    <t>Mullsjö Kommun Handikappomsorgen (226263)</t>
  </si>
  <si>
    <t>Mullsjö Kommun Hemtjänsten (226554)</t>
  </si>
  <si>
    <t>Mullsjö kommun Ref YY4115JSE (226883)</t>
  </si>
  <si>
    <t>Mullsjö Primärvårdsområde (986456)</t>
  </si>
  <si>
    <t>Norrahammars VC Distr läk mott (825006)</t>
  </si>
  <si>
    <t>Nässjö Kommun Åkerskolan (226727)</t>
  </si>
  <si>
    <t>Nässjö Läkarhus (226761)</t>
  </si>
  <si>
    <t>Nässjö Primärvård Förrådet (400100)</t>
  </si>
  <si>
    <t>Ort A och B Ortopedkliniken Vmo (352406)</t>
  </si>
  <si>
    <t>Ortopedkliniken Avd 16 Eksjö (232177)</t>
  </si>
  <si>
    <t>Postop- Iva -Uva (268112)</t>
  </si>
  <si>
    <t>Psyk avd G Jkp (153076)</t>
  </si>
  <si>
    <t>Psykiatriska Kliniken Värnamo Sjukhus (355102)</t>
  </si>
  <si>
    <t>Reftele VC Hjälpmedel (842432)</t>
  </si>
  <si>
    <t>Rehab klin Gemensamt Nässjö (239701)</t>
  </si>
  <si>
    <t>Rehab Sjukgymnastiken Eks (236060)</t>
  </si>
  <si>
    <t>Rosenhälsans VC Teknisk hjälpm (821070)</t>
  </si>
  <si>
    <t>Rosenlunds VC Tekniska hjälpm (827001)</t>
  </si>
  <si>
    <t>Rydaholms VC Hjälpmedel (841328)</t>
  </si>
  <si>
    <t>Ryhov Barn- och ungdomsmedicinska kliniken (122077)</t>
  </si>
  <si>
    <t>Ryhov Psyk Intensivvårdsavd PIVA Jkp (155077)</t>
  </si>
  <si>
    <t>Råslätts Vårdcentral (824002)</t>
  </si>
  <si>
    <t>Samrehab Gemensamt Vmo (336010)</t>
  </si>
  <si>
    <t>Samrehab Sjukgymnastik Vmo (336060)</t>
  </si>
  <si>
    <t>Sensia Sjukvård (226756)</t>
  </si>
  <si>
    <t>Skillingaryds VC Hjälpmedel (843225)</t>
  </si>
  <si>
    <t>Specialistläkargruppen i Värnamo (226759)</t>
  </si>
  <si>
    <t>Strokeenheten Eksjö (251808)</t>
  </si>
  <si>
    <t>Sävsjö Kommun (226135)</t>
  </si>
  <si>
    <t>Sävsjö Kommun Omsorg (226293)</t>
  </si>
  <si>
    <t>Sävsjö Primärvårdsområde (833100)</t>
  </si>
  <si>
    <t>Tenhults VC Tekniska hjälpmed (827570)</t>
  </si>
  <si>
    <t>Tornets Äldreboende (226476)</t>
  </si>
  <si>
    <t>Tranås Kommun (226055)</t>
  </si>
  <si>
    <t>Tranås VC Hjälpmedel Rehab (832001)</t>
  </si>
  <si>
    <t>Vaggeryds Kommun (Vaggeryd) (226140)</t>
  </si>
  <si>
    <t>Vaggeryds VC Hjälpmedel (843100)</t>
  </si>
  <si>
    <t>Wasa City Klinik (226751)</t>
  </si>
  <si>
    <t>Vetlanda Folktandvård (522510)</t>
  </si>
  <si>
    <t>Vetlanda Kommun Emmagården (226127)</t>
  </si>
  <si>
    <t>Vetlanda Kommun, Tomaslundsskolan (226806)</t>
  </si>
  <si>
    <t>Vrigstad Läkarmottagning (226760)</t>
  </si>
  <si>
    <t>Vråens VC Hjälpmedel (841128)</t>
  </si>
  <si>
    <t>Vuxenhabiliteringen Norr (713003)</t>
  </si>
  <si>
    <t>Vuxenhabiliteringen, Söder (735301)</t>
  </si>
  <si>
    <t>Vuxenhabiliteringen, Öster (725301)</t>
  </si>
  <si>
    <t>Vårdcentralen Aroma (226757)</t>
  </si>
  <si>
    <t>Vårdenhet 5, Dialysen, med (250110)</t>
  </si>
  <si>
    <t>Vårdenhet 6, sluten vård, med (250106)</t>
  </si>
  <si>
    <t>Vårdvalsenheten (980022)</t>
  </si>
  <si>
    <t>Värnamo Kommun (226050)</t>
  </si>
  <si>
    <t>Värnamo Kommun Mas Expeditionen (226534)</t>
  </si>
  <si>
    <t>Värnamo Kommun Omsorg (226249)</t>
  </si>
  <si>
    <t>Värnamo Primärvårdsområde (841100)</t>
  </si>
  <si>
    <t>Väster VC Hjälpmedel (841228)</t>
  </si>
  <si>
    <t>Västrabo Servicehus (226573)</t>
  </si>
  <si>
    <t>Öron- näs- och halsmott Eks (252800)</t>
  </si>
  <si>
    <t>Österängsskolan / Särskola (226121)</t>
  </si>
  <si>
    <t>Konteringsgrupp-Artikel</t>
  </si>
  <si>
    <t>111001</t>
  </si>
  <si>
    <t>111044</t>
  </si>
  <si>
    <t>111045</t>
  </si>
  <si>
    <t>112002</t>
  </si>
  <si>
    <t>121006</t>
  </si>
  <si>
    <t>121083</t>
  </si>
  <si>
    <t>121084</t>
  </si>
  <si>
    <t>122077</t>
  </si>
  <si>
    <t>125000</t>
  </si>
  <si>
    <t>125077</t>
  </si>
  <si>
    <t>131000</t>
  </si>
  <si>
    <t>131077</t>
  </si>
  <si>
    <t>132001</t>
  </si>
  <si>
    <t>132050</t>
  </si>
  <si>
    <t>132076</t>
  </si>
  <si>
    <t>135004</t>
  </si>
  <si>
    <t>135033</t>
  </si>
  <si>
    <t>141000</t>
  </si>
  <si>
    <t>141276</t>
  </si>
  <si>
    <t>141277</t>
  </si>
  <si>
    <t>141278</t>
  </si>
  <si>
    <t>142000</t>
  </si>
  <si>
    <t>152010</t>
  </si>
  <si>
    <t>152101</t>
  </si>
  <si>
    <t>153076</t>
  </si>
  <si>
    <t>155077</t>
  </si>
  <si>
    <t>158040</t>
  </si>
  <si>
    <t>166112</t>
  </si>
  <si>
    <t>173002</t>
  </si>
  <si>
    <t>179002</t>
  </si>
  <si>
    <t>221178</t>
  </si>
  <si>
    <t>225351</t>
  </si>
  <si>
    <t>226001</t>
  </si>
  <si>
    <t>226003</t>
  </si>
  <si>
    <t>226004</t>
  </si>
  <si>
    <t>226015</t>
  </si>
  <si>
    <t>226020</t>
  </si>
  <si>
    <t>226025</t>
  </si>
  <si>
    <t>226030</t>
  </si>
  <si>
    <t>226037</t>
  </si>
  <si>
    <t>226038</t>
  </si>
  <si>
    <t>226045</t>
  </si>
  <si>
    <t>226050</t>
  </si>
  <si>
    <t>226055</t>
  </si>
  <si>
    <t>226076</t>
  </si>
  <si>
    <t>226093</t>
  </si>
  <si>
    <t>226101</t>
  </si>
  <si>
    <t>226117</t>
  </si>
  <si>
    <t>226121</t>
  </si>
  <si>
    <t>226127</t>
  </si>
  <si>
    <t>226130</t>
  </si>
  <si>
    <t>226135</t>
  </si>
  <si>
    <t>226137</t>
  </si>
  <si>
    <t>226140</t>
  </si>
  <si>
    <t>226204</t>
  </si>
  <si>
    <t>226230</t>
  </si>
  <si>
    <t>226238</t>
  </si>
  <si>
    <t>226248</t>
  </si>
  <si>
    <t>226249</t>
  </si>
  <si>
    <t>226262</t>
  </si>
  <si>
    <t>226263</t>
  </si>
  <si>
    <t>226277</t>
  </si>
  <si>
    <t>226286</t>
  </si>
  <si>
    <t>226292</t>
  </si>
  <si>
    <t>226293</t>
  </si>
  <si>
    <t>226339</t>
  </si>
  <si>
    <t>226340</t>
  </si>
  <si>
    <t>226434</t>
  </si>
  <si>
    <t>226476</t>
  </si>
  <si>
    <t>226488</t>
  </si>
  <si>
    <t>226497</t>
  </si>
  <si>
    <t>226498</t>
  </si>
  <si>
    <t>226505</t>
  </si>
  <si>
    <t>226526</t>
  </si>
  <si>
    <t>226534</t>
  </si>
  <si>
    <t>226554</t>
  </si>
  <si>
    <t>226567</t>
  </si>
  <si>
    <t>226573</t>
  </si>
  <si>
    <t>226575</t>
  </si>
  <si>
    <t>226580</t>
  </si>
  <si>
    <t>226590</t>
  </si>
  <si>
    <t>226592</t>
  </si>
  <si>
    <t>226597</t>
  </si>
  <si>
    <t>226606</t>
  </si>
  <si>
    <t>226613</t>
  </si>
  <si>
    <t>226615</t>
  </si>
  <si>
    <t>226632</t>
  </si>
  <si>
    <t>226639</t>
  </si>
  <si>
    <t>226651</t>
  </si>
  <si>
    <t>226658</t>
  </si>
  <si>
    <t>226661</t>
  </si>
  <si>
    <t>226664</t>
  </si>
  <si>
    <t>226667</t>
  </si>
  <si>
    <t>226696</t>
  </si>
  <si>
    <t>226702</t>
  </si>
  <si>
    <t>226709</t>
  </si>
  <si>
    <t>226720</t>
  </si>
  <si>
    <t>226724</t>
  </si>
  <si>
    <t>226725</t>
  </si>
  <si>
    <t>226727</t>
  </si>
  <si>
    <t>226728</t>
  </si>
  <si>
    <t>226743</t>
  </si>
  <si>
    <t>226744</t>
  </si>
  <si>
    <t>226746</t>
  </si>
  <si>
    <t>226747</t>
  </si>
  <si>
    <t>226750</t>
  </si>
  <si>
    <t>226751</t>
  </si>
  <si>
    <t>226754</t>
  </si>
  <si>
    <t>226755</t>
  </si>
  <si>
    <t>226756</t>
  </si>
  <si>
    <t>226757</t>
  </si>
  <si>
    <t>226758</t>
  </si>
  <si>
    <t>226759</t>
  </si>
  <si>
    <t>226760</t>
  </si>
  <si>
    <t>226761</t>
  </si>
  <si>
    <t>226776</t>
  </si>
  <si>
    <t>226781</t>
  </si>
  <si>
    <t>226784</t>
  </si>
  <si>
    <t>226789</t>
  </si>
  <si>
    <t>226798</t>
  </si>
  <si>
    <t>226806</t>
  </si>
  <si>
    <t>226813</t>
  </si>
  <si>
    <t>226829</t>
  </si>
  <si>
    <t>226866</t>
  </si>
  <si>
    <t>226868</t>
  </si>
  <si>
    <t>226880</t>
  </si>
  <si>
    <t>226883</t>
  </si>
  <si>
    <t>231331</t>
  </si>
  <si>
    <t>232177</t>
  </si>
  <si>
    <t>234521</t>
  </si>
  <si>
    <t>236020</t>
  </si>
  <si>
    <t>236060</t>
  </si>
  <si>
    <t>236710</t>
  </si>
  <si>
    <t>237022</t>
  </si>
  <si>
    <t>239701</t>
  </si>
  <si>
    <t>250105</t>
  </si>
  <si>
    <t>250106</t>
  </si>
  <si>
    <t>250110</t>
  </si>
  <si>
    <t>251703</t>
  </si>
  <si>
    <t>251808</t>
  </si>
  <si>
    <t>252800</t>
  </si>
  <si>
    <t>268112</t>
  </si>
  <si>
    <t>321001</t>
  </si>
  <si>
    <t>336010</t>
  </si>
  <si>
    <t>336020</t>
  </si>
  <si>
    <t>336060</t>
  </si>
  <si>
    <t>337040</t>
  </si>
  <si>
    <t>337230</t>
  </si>
  <si>
    <t>350101</t>
  </si>
  <si>
    <t>350105</t>
  </si>
  <si>
    <t>350116</t>
  </si>
  <si>
    <t>350117</t>
  </si>
  <si>
    <t>351812</t>
  </si>
  <si>
    <t>352107</t>
  </si>
  <si>
    <t>352406</t>
  </si>
  <si>
    <t>352801</t>
  </si>
  <si>
    <t>354303</t>
  </si>
  <si>
    <t>355102</t>
  </si>
  <si>
    <t>400100</t>
  </si>
  <si>
    <t>410356</t>
  </si>
  <si>
    <t>512100</t>
  </si>
  <si>
    <t>512200</t>
  </si>
  <si>
    <t>522510</t>
  </si>
  <si>
    <t>712001</t>
  </si>
  <si>
    <t>713003</t>
  </si>
  <si>
    <t>722001</t>
  </si>
  <si>
    <t>725301</t>
  </si>
  <si>
    <t>732001</t>
  </si>
  <si>
    <t>735301</t>
  </si>
  <si>
    <t>821001</t>
  </si>
  <si>
    <t>821002</t>
  </si>
  <si>
    <t>821008</t>
  </si>
  <si>
    <t>821070</t>
  </si>
  <si>
    <t>823000</t>
  </si>
  <si>
    <t>824002</t>
  </si>
  <si>
    <t>824003</t>
  </si>
  <si>
    <t>825006</t>
  </si>
  <si>
    <t>827001</t>
  </si>
  <si>
    <t>827002</t>
  </si>
  <si>
    <t>827006</t>
  </si>
  <si>
    <t>827570</t>
  </si>
  <si>
    <t>828001</t>
  </si>
  <si>
    <t>828005</t>
  </si>
  <si>
    <t>828009</t>
  </si>
  <si>
    <t>828020</t>
  </si>
  <si>
    <t>829002</t>
  </si>
  <si>
    <t>831001</t>
  </si>
  <si>
    <t>831057</t>
  </si>
  <si>
    <t>832001</t>
  </si>
  <si>
    <t>833100</t>
  </si>
  <si>
    <t>834100</t>
  </si>
  <si>
    <t>834101</t>
  </si>
  <si>
    <t>834102</t>
  </si>
  <si>
    <t>835001</t>
  </si>
  <si>
    <t>835002</t>
  </si>
  <si>
    <t>835051</t>
  </si>
  <si>
    <t>841100</t>
  </si>
  <si>
    <t>841128</t>
  </si>
  <si>
    <t>841228</t>
  </si>
  <si>
    <t>841328</t>
  </si>
  <si>
    <t>842100</t>
  </si>
  <si>
    <t>842101</t>
  </si>
  <si>
    <t>842232</t>
  </si>
  <si>
    <t>842432</t>
  </si>
  <si>
    <t>843100</t>
  </si>
  <si>
    <t>843118</t>
  </si>
  <si>
    <t>843225</t>
  </si>
  <si>
    <t>844100</t>
  </si>
  <si>
    <t>916051</t>
  </si>
  <si>
    <t>980022</t>
  </si>
  <si>
    <t>986455</t>
  </si>
  <si>
    <t>986456</t>
  </si>
  <si>
    <t>Betalare benämning</t>
  </si>
  <si>
    <t>BRA LIV</t>
  </si>
  <si>
    <t>Bankeryds Vårdcentral (828020)</t>
  </si>
  <si>
    <t>Gislaveds Primärvårdsområde (842100)</t>
  </si>
  <si>
    <t>Huskvarna Vårdcentrum (821001)</t>
  </si>
  <si>
    <t>Norrahammars Vårdcentral (824003)</t>
  </si>
  <si>
    <t>Nässjö Primärvårdsområde (835001)</t>
  </si>
  <si>
    <t>Smålandsstenars V-C (842101)</t>
  </si>
  <si>
    <t>Vetlanda Pvo (831001)</t>
  </si>
  <si>
    <t>Öxnehaga Vårdcentral (827002)</t>
  </si>
  <si>
    <t>823006</t>
  </si>
  <si>
    <t>Bankeryds VC Distr läk mott (823006)</t>
  </si>
  <si>
    <t>BRA LIV övr</t>
  </si>
  <si>
    <t>827005</t>
  </si>
  <si>
    <t>Distriktsläkarmott Rosenlund (827005)</t>
  </si>
  <si>
    <t>817120</t>
  </si>
  <si>
    <t>Distriktssköt Mott Habo Vc (817120)</t>
  </si>
  <si>
    <t>Distriktssköt Mott Kungshälsan (821008)</t>
  </si>
  <si>
    <t>835033</t>
  </si>
  <si>
    <t>Distriktssköt Mott Nässjö Vc (835033)</t>
  </si>
  <si>
    <t>Distriktssköt Mott Rosenlund (827006)</t>
  </si>
  <si>
    <t>843150</t>
  </si>
  <si>
    <t>DLM, Skillingaryd (843150)</t>
  </si>
  <si>
    <t>834115</t>
  </si>
  <si>
    <t>Eksjö PVO VC Distr läk mott (834115)</t>
  </si>
  <si>
    <t>834155</t>
  </si>
  <si>
    <t>Eksjö VC Jourc (834155)</t>
  </si>
  <si>
    <t>826005</t>
  </si>
  <si>
    <t>Gränna Vc Distr.Läkarmott (826005)</t>
  </si>
  <si>
    <t>Hemsjukvård Vaggeryd (843118)</t>
  </si>
  <si>
    <t>829004</t>
  </si>
  <si>
    <t>Hälsans VC 1 DLM (829004)</t>
  </si>
  <si>
    <t>835010</t>
  </si>
  <si>
    <t>Nässjö PVO VC Distr läk mott (835010)</t>
  </si>
  <si>
    <t>824006</t>
  </si>
  <si>
    <t>Råslätts VC Distr läk mott (824006)</t>
  </si>
  <si>
    <t>832012</t>
  </si>
  <si>
    <t>Tranås PVO VC Distr läk mott (832012)</t>
  </si>
  <si>
    <t>980009</t>
  </si>
  <si>
    <t>Väster VC Jourcentralen (980009)</t>
  </si>
  <si>
    <t>Barnhab Eksjö Övrigt (112002)</t>
  </si>
  <si>
    <t>HAB</t>
  </si>
  <si>
    <t>178002</t>
  </si>
  <si>
    <t>Hörhjälpmedel Eksjö (178002)</t>
  </si>
  <si>
    <t>HÖR</t>
  </si>
  <si>
    <t>178001</t>
  </si>
  <si>
    <t>Hörhjälpmedel Jönköping (178001)</t>
  </si>
  <si>
    <t>178003</t>
  </si>
  <si>
    <t>Hörhjälpmedel Nässjö (178003)</t>
  </si>
  <si>
    <t>178004</t>
  </si>
  <si>
    <t>Hörhjälpmedel Värnamo (178004)</t>
  </si>
  <si>
    <t>70016 Nässjö kommun (226030)</t>
  </si>
  <si>
    <t>KOMMUN</t>
  </si>
  <si>
    <t>852 Rehn Jönköpings Kommun Väste (226230)</t>
  </si>
  <si>
    <t>852 Rehö Jönköpings Kommun Öster (226001)</t>
  </si>
  <si>
    <t>226180</t>
  </si>
  <si>
    <t>Aneby Kommun Förrådet (226180)</t>
  </si>
  <si>
    <t>Eksjö Kommun, Omsorg (226076)</t>
  </si>
  <si>
    <t>226282</t>
  </si>
  <si>
    <t>Gislaved kommun omsorgen</t>
  </si>
  <si>
    <t>Handikappomsorgen Mullsjö Kommun (226263)</t>
  </si>
  <si>
    <t>Jönköpings Kommun Centrum (226004)</t>
  </si>
  <si>
    <t>Jönköpings Kommun Söder (226003)</t>
  </si>
  <si>
    <t>Mullsjö Kommun, Kommunrehab (226038)</t>
  </si>
  <si>
    <t>Omsorgsfunktionens Resursteam (226238)</t>
  </si>
  <si>
    <t>Sävsjö Kommun, Omsorg (226293)</t>
  </si>
  <si>
    <t>Tranås Kommuns Hjälpm Förråd (226055)</t>
  </si>
  <si>
    <t>Vaggeryds Kommun, 7746 (226140)</t>
  </si>
  <si>
    <t>Vaggeryds Kommun, Omsorg, 7858 (226248)</t>
  </si>
  <si>
    <t>226123</t>
  </si>
  <si>
    <t>Vetlanda Kommun Förrådet (226123)</t>
  </si>
  <si>
    <t>Vetlanda Kommun, Arbetsterapin (226045)</t>
  </si>
  <si>
    <t>226355</t>
  </si>
  <si>
    <t>Vetlanda Kommun, Omsorg (226355)</t>
  </si>
  <si>
    <t>Värnamo Kommun (226249)</t>
  </si>
  <si>
    <t>854Hunb Servicehuset Husaren (226204)</t>
  </si>
  <si>
    <t>KOMMUN övr</t>
  </si>
  <si>
    <t>854Hund Dagcenter Husaren (226567)</t>
  </si>
  <si>
    <t>Dagcenter Linden 853Xlid (226434)</t>
  </si>
  <si>
    <t>Dagcenter Ängen Jönköpings Kommun (226724)</t>
  </si>
  <si>
    <t>Ekhagens Gästhem 852 EKG (226702)</t>
  </si>
  <si>
    <t>Ekhagsskolan Ref: 70HERJA (226658)</t>
  </si>
  <si>
    <t>Eksjö Kommun (226725)</t>
  </si>
  <si>
    <t>Eksjö Kommun Idnr 3410 (226575)</t>
  </si>
  <si>
    <t>Ekåsens äldreboende (226497)</t>
  </si>
  <si>
    <t>Hemtjänsten Mullsjö Kommun (226554)</t>
  </si>
  <si>
    <t>Jkpgs Kommun, Rosenlunds Fsk (226580)</t>
  </si>
  <si>
    <t>226652</t>
  </si>
  <si>
    <t>Junegården servicehus äldreboende (226652)</t>
  </si>
  <si>
    <t>Jönköpings Kommun (226093)</t>
  </si>
  <si>
    <t>Jönköpings Kommun Dagcenter Karl (225351)</t>
  </si>
  <si>
    <t>Jönköpings kommun Majvallens Dagcenter (226262)</t>
  </si>
  <si>
    <t>Jönköpings kommun omsorg ssk (226720)</t>
  </si>
  <si>
    <t>226919</t>
  </si>
  <si>
    <t>Jönköpings kommun Ref 842LUN (226919)</t>
  </si>
  <si>
    <t>226867</t>
  </si>
  <si>
    <t>Jönköpings kommun ref 853ILK (226867)</t>
  </si>
  <si>
    <t>226917</t>
  </si>
  <si>
    <t>Jönköpings kommun Ref 853NDRKR (226917)</t>
  </si>
  <si>
    <t>Jönköpings Kommun Refnr 852Öxne (226339)</t>
  </si>
  <si>
    <t>226924</t>
  </si>
  <si>
    <t>Jönköpings kommun refnr 853ERNIC (226924)</t>
  </si>
  <si>
    <t>Jönköpings kommun, Dagcenter Eken (226117)</t>
  </si>
  <si>
    <t>Kommunens Psykiatriska Team (226498)</t>
  </si>
  <si>
    <t>226663</t>
  </si>
  <si>
    <t>Kålgårdsverkstaden (226663)</t>
  </si>
  <si>
    <t>Mossleskolan, Värnamo Kommun (226488)</t>
  </si>
  <si>
    <t>Njudungsgymnasiet Rolf Andersson (226526)</t>
  </si>
  <si>
    <t>Rosendala jönköpings kommun (226696)</t>
  </si>
  <si>
    <t>Spec Ped Resurscentrum Gislaved (226505)</t>
  </si>
  <si>
    <t>Sävsjö Kommun Hägneskolan Särsk (226606)</t>
  </si>
  <si>
    <t>226668</t>
  </si>
  <si>
    <t>Tomasgården (226668)</t>
  </si>
  <si>
    <t>226657</t>
  </si>
  <si>
    <t>Trädgårdens äldreboende (226657)</t>
  </si>
  <si>
    <t>Värnamo Kommun, Soläng (226798)</t>
  </si>
  <si>
    <t>Öxnebacka Äldreb , Jkpg Kommun (226137)</t>
  </si>
  <si>
    <t>LT övr</t>
  </si>
  <si>
    <t>477400</t>
  </si>
  <si>
    <t>Röntgen Värnamo (477400)</t>
  </si>
  <si>
    <t>836001</t>
  </si>
  <si>
    <t>Aneby VC Hjälpmedel (836001)</t>
  </si>
  <si>
    <t>PRIVAT VC</t>
  </si>
  <si>
    <t>226753</t>
  </si>
  <si>
    <t>Familjeläkarna i Mullsjö (226753)</t>
  </si>
  <si>
    <t>226745</t>
  </si>
  <si>
    <t>Familjeläkarna i Smålandsstenar (226745)</t>
  </si>
  <si>
    <t>226748</t>
  </si>
  <si>
    <t>Hälsan Tornet (226748)</t>
  </si>
  <si>
    <t>226749</t>
  </si>
  <si>
    <t>Läkarhuset i Huskvarna (226749)</t>
  </si>
  <si>
    <t>226752</t>
  </si>
  <si>
    <t>Wetterhälsan (226752)</t>
  </si>
  <si>
    <t>139001</t>
  </si>
  <si>
    <t>Akutklin Mottagning Jkp (139001)</t>
  </si>
  <si>
    <t>SJUKHUS</t>
  </si>
  <si>
    <t>Akutmottagningen Värnamo Sjukhus (337230)</t>
  </si>
  <si>
    <t>337022</t>
  </si>
  <si>
    <t>Anestesienheten Vmo (337022)</t>
  </si>
  <si>
    <t>Arbetsterapin Samrehab Vmo (336020)</t>
  </si>
  <si>
    <t>Ger Klin Avd C (141278)</t>
  </si>
  <si>
    <t>Ger klin Gemensamt Jkp (141000)</t>
  </si>
  <si>
    <t>Ger Klin Vårdavd A,  F6-8 (141276)</t>
  </si>
  <si>
    <t>Ger Klin Vårdavd B,  F6-8 (141277)</t>
  </si>
  <si>
    <t>Ger Rehab Klin Avd 12 Värnamo (351812)</t>
  </si>
  <si>
    <t>113002</t>
  </si>
  <si>
    <t>Hab Barn och ungdomshab Vmo (113002)</t>
  </si>
  <si>
    <t>230122</t>
  </si>
  <si>
    <t>Hjälpmedel,somatik o psykiatri (230122)</t>
  </si>
  <si>
    <t>Inf Klin Sekt A (125077)</t>
  </si>
  <si>
    <t>Kir A och B (352107)</t>
  </si>
  <si>
    <t>Kir klin Gemensamt Jkp (131000)</t>
  </si>
  <si>
    <t>131076</t>
  </si>
  <si>
    <t>Kirurgisk vårdenhet A Jkp (131076)</t>
  </si>
  <si>
    <t>Kirurgisk vårdenhet B Jkp (131077)</t>
  </si>
  <si>
    <t>252301</t>
  </si>
  <si>
    <t>121050</t>
  </si>
  <si>
    <t>Med klin Arbetsterapin Jkp (121050)</t>
  </si>
  <si>
    <t>Med Klin Lungmed Avd C (121083)</t>
  </si>
  <si>
    <t>Medicinsk vårdenhet B Jkp (121084)</t>
  </si>
  <si>
    <t>Medicinsk vårdenhet F Jkp (dialysavd) (121006)</t>
  </si>
  <si>
    <t>Neuropsykiatriska teamet Jkp (152010)</t>
  </si>
  <si>
    <t>136076</t>
  </si>
  <si>
    <t>Onkologen Avd A (136076)</t>
  </si>
  <si>
    <t>137506</t>
  </si>
  <si>
    <t>OP IVA Dagkirurgi Jkp (137506)</t>
  </si>
  <si>
    <t>Ort Arbetsterapienheten Jkp (132050)</t>
  </si>
  <si>
    <t>Ortoped Klin Mott Ryhov (132001)</t>
  </si>
  <si>
    <t>Ortopediska Klin Ortopedavd (132076)</t>
  </si>
  <si>
    <t>355120</t>
  </si>
  <si>
    <t>Psyk klin Avdelning Vmo (355120)</t>
  </si>
  <si>
    <t>Psyk mott Centrum Väster Jkp (152101)</t>
  </si>
  <si>
    <t>Psykiatriska Arbetsterapienheten (158040)</t>
  </si>
  <si>
    <t>Rad klin Materialkostn Jkp (166112)</t>
  </si>
  <si>
    <t>Rehab klin Ger avd A Näs (251703)</t>
  </si>
  <si>
    <t>Rehab med klin Gemensamt Jkp (142000)</t>
  </si>
  <si>
    <t>121000</t>
  </si>
  <si>
    <t>Ryhov Med klin Gemensamt Jkp (121000)</t>
  </si>
  <si>
    <t>136099</t>
  </si>
  <si>
    <t>Ryhov Onk klin Strålbehandling Jkp (136099)</t>
  </si>
  <si>
    <t>Ryhov Sjukgymnastiken Hus D4 plan 3 (173002)</t>
  </si>
  <si>
    <t>187802</t>
  </si>
  <si>
    <t>Ryhov T&amp;D Servicegrupp Storstäd (187802)</t>
  </si>
  <si>
    <t>Ryhov ÖNH Sömnapnémottagning Jkp (135033)</t>
  </si>
  <si>
    <t>173003</t>
  </si>
  <si>
    <t>Sjukgymnastiken T7 (173003)</t>
  </si>
  <si>
    <t>Utbildn Logopedmott F6-4 (135004)</t>
  </si>
  <si>
    <t>841102</t>
  </si>
  <si>
    <t>Värnamo Sjukhus (841102)</t>
  </si>
  <si>
    <t>336900</t>
  </si>
  <si>
    <t>Värnamo Sjukhus Ekonomiavdeln (336900)</t>
  </si>
  <si>
    <t>134576</t>
  </si>
  <si>
    <t>Ögon öronavdelningen Jkp (134576)</t>
  </si>
  <si>
    <t>833</t>
  </si>
  <si>
    <t>Sävsjö Primärvårdsområde (833)</t>
  </si>
  <si>
    <t>landsting</t>
  </si>
  <si>
    <t>kommun</t>
  </si>
  <si>
    <t>tkr</t>
  </si>
  <si>
    <t>Andel, %</t>
  </si>
  <si>
    <t>Andel av överskott, tkr</t>
  </si>
  <si>
    <t>Jönköpings Kommun HS-team 8</t>
  </si>
  <si>
    <t>Jönköpings kommun HS-team 3</t>
  </si>
  <si>
    <t>852 Rehs Jönköpings Kommun Söder</t>
  </si>
  <si>
    <t>Jönköpings Kommun HS-team 10</t>
  </si>
  <si>
    <t>852 Rehc Jönköpings Kommun Centr</t>
  </si>
  <si>
    <t>Jönköpings kommun HS-team 5</t>
  </si>
  <si>
    <t>Eksjö Kommun</t>
  </si>
  <si>
    <t>Gislaveds Kommun</t>
  </si>
  <si>
    <t>Gnosjö Kommun</t>
  </si>
  <si>
    <t>Nässjö Kommun</t>
  </si>
  <si>
    <t>Nässjö kommun</t>
  </si>
  <si>
    <t>Habo Kommun</t>
  </si>
  <si>
    <t>Mullsjö Kommun, Kommunrehab</t>
  </si>
  <si>
    <t>Mullsjö Kommun</t>
  </si>
  <si>
    <t>Vetlanda Kommun, Arbetsterapin</t>
  </si>
  <si>
    <t>Vetlanda kommun</t>
  </si>
  <si>
    <t>Värnamo Kommun</t>
  </si>
  <si>
    <t>Tranås Kommuns Hjälpm Förråd</t>
  </si>
  <si>
    <t>Tranås Kommun</t>
  </si>
  <si>
    <t>Jönköpings Kommun</t>
  </si>
  <si>
    <t>Jönköpings kommun HS-team 9</t>
  </si>
  <si>
    <t>Aneby Kommun</t>
  </si>
  <si>
    <t>Sävsjö Kommun</t>
  </si>
  <si>
    <t>Vaggeryds Kommun, 7746</t>
  </si>
  <si>
    <t>Vaggeryds Kommun (Vaggeryd)</t>
  </si>
  <si>
    <t>852 Rehn Jönköpings Kommun Väste</t>
  </si>
  <si>
    <t>Jönköpings Kommun HS-team 7</t>
  </si>
  <si>
    <t>Omsorgsfunktionens Resursteam</t>
  </si>
  <si>
    <t>HS-funktionen team 6 resursteam</t>
  </si>
  <si>
    <t>Jönköpings kommun HS-team 1</t>
  </si>
  <si>
    <t>Jönköpings kommun HS-team 2</t>
  </si>
  <si>
    <t>Jönköpings kommun HS-team 4</t>
  </si>
  <si>
    <t>Jönköpings Kommun HS-team 6</t>
  </si>
  <si>
    <t>Benämning</t>
  </si>
  <si>
    <t>Namn</t>
  </si>
  <si>
    <t>"avtalskunder" - KomHem</t>
  </si>
  <si>
    <t>Kolumn1</t>
  </si>
  <si>
    <t>Kolumn2</t>
  </si>
  <si>
    <t>Kolumn3</t>
  </si>
  <si>
    <t>Kolumn4</t>
  </si>
  <si>
    <t>Belopp, tkr</t>
  </si>
  <si>
    <t>Sävsjö kommun SÄBO (226935)</t>
  </si>
  <si>
    <t>Jönköpings kommun Förflyttningsutb. (227013)</t>
  </si>
  <si>
    <t>Jönköpings kommun Bondbergets äldreboende (226342)</t>
  </si>
  <si>
    <t>Jönköpings kommun Bruksgatans äb (226880)</t>
  </si>
  <si>
    <t>Jönköpings kommun Junegårdens äb (226652)</t>
  </si>
  <si>
    <t>Jönköpings kommun Majvallens dc (226262)</t>
  </si>
  <si>
    <t>Jönköpings kommun Mjölkafållans äb (226215)</t>
  </si>
  <si>
    <t>Jönköpings Kommun Trädgårdens äb (226657)</t>
  </si>
  <si>
    <t>Jönköpings kommun Åsenvägens dc (226796)</t>
  </si>
  <si>
    <t>Mullsjö kommun Björkgårdens äb (226063)</t>
  </si>
  <si>
    <t>Mullsjö kommun Margaretas Park äb (226058)</t>
  </si>
  <si>
    <t>Vetlanda kommun Emmagården (226127)</t>
  </si>
  <si>
    <t>Vetlanda kommun Tomasgården (226668)</t>
  </si>
  <si>
    <t>Vetlanda kommun Österäng (226056)</t>
  </si>
  <si>
    <t>Kommun</t>
  </si>
  <si>
    <t>Jönköpings kommun Ekåsen (226497)</t>
  </si>
  <si>
    <t>Jönköpings kommun Strömsbergsvägens gb (227147)</t>
  </si>
  <si>
    <t>Jönköpings kommun Österängens grundsärskola (226121)</t>
  </si>
  <si>
    <t>Vetlanda kommun Bäckagården (226084)</t>
  </si>
  <si>
    <t>Värnamo kommun Bredäng (227217)</t>
  </si>
  <si>
    <t>Värnamo kommun Soläng (227218)</t>
  </si>
  <si>
    <t>Radetiketter</t>
  </si>
  <si>
    <t>Kommun och region</t>
  </si>
  <si>
    <t>Region</t>
  </si>
  <si>
    <t>kommun - hyra</t>
  </si>
  <si>
    <t>kommun - försäljning</t>
  </si>
  <si>
    <t>Region - hyra</t>
  </si>
  <si>
    <t>Region - försäljning</t>
  </si>
  <si>
    <t>Jönköpings kommun Hemteam (227085)</t>
  </si>
  <si>
    <t>Aneby Kommun Rehabhjälpmedel (226101)</t>
  </si>
  <si>
    <t>Eksjö Kommun Rehab Hjälpmedel (226015)</t>
  </si>
  <si>
    <t>Eksjö kommun Skogshyddans Nya Gruppbostad (227503)</t>
  </si>
  <si>
    <t>Eksjö kommun Solgården (226689)</t>
  </si>
  <si>
    <t>Gislaveds Kommun Rehab Norr (226020)</t>
  </si>
  <si>
    <t>Handikappsomsorgen Vetlanda Kommun (226803)</t>
  </si>
  <si>
    <t>Jönköpings kommun Ädelstenens äb (226423)</t>
  </si>
  <si>
    <t>Jönköpings kommun Ängsforsvägen dagcenter (227164)</t>
  </si>
  <si>
    <t>Jönköpings kommun Attarpsskolan (227357)</t>
  </si>
  <si>
    <t>Jönköpings kommun Borstingevägen 5 (226791)</t>
  </si>
  <si>
    <t>Jönköpings Kommun Ceciliagården (226556)</t>
  </si>
  <si>
    <t>Jönköpings kommun Gjutarens äb (226620)</t>
  </si>
  <si>
    <t>Jönköpings Kommun HS-team 11 (226702)</t>
  </si>
  <si>
    <t>Jönköpings kommun HS-team 6 (226238)</t>
  </si>
  <si>
    <t>Jönköpings kommun Kålgårdens äb (226203)</t>
  </si>
  <si>
    <t>Jönköpings kommun Kärrhökens äb (226205)</t>
  </si>
  <si>
    <t>Jönköpings kommun Kristinedals äb (226523)</t>
  </si>
  <si>
    <t>Jönköpings kommun Mogårdens äb (226586)</t>
  </si>
  <si>
    <t>Jönköpings kommun Öxnebacka äb (226137)</t>
  </si>
  <si>
    <t>Jönköpings kommun Ramsaygårdens äb (226945)</t>
  </si>
  <si>
    <t>Jönköpings kommun Rosendala äb (226168)</t>
  </si>
  <si>
    <t>Jönköpings kommun Skärstadals äb (226080)</t>
  </si>
  <si>
    <t>Jönköpings kommun Solgårdens äb (226574)</t>
  </si>
  <si>
    <t>Jönköpings kommun Solstickegatans äb (226615)</t>
  </si>
  <si>
    <t>Jönköpings kommun Stattutgatans äb (226500)</t>
  </si>
  <si>
    <t>Mullsjö kommun Margaretas park korttidsboende (227352)</t>
  </si>
  <si>
    <t>Mullsjö Kommun Rehabhjälpmedel (226038)</t>
  </si>
  <si>
    <t>Nässjö kommun Almenäs dagverksamhet (227634)</t>
  </si>
  <si>
    <t>Nässjö kommun Ekbackagården (226764)</t>
  </si>
  <si>
    <t>Sävsjö kommun Nutritionstillbehör (227207)</t>
  </si>
  <si>
    <t>Sävsjö Kommun Rehabhjälpmedel (226135)</t>
  </si>
  <si>
    <t>Värnamo kommun Lindgården (227220)</t>
  </si>
  <si>
    <t>Värnamo kommun Linneberg (227224)</t>
  </si>
  <si>
    <t>Värnamo kommun Luddö (227223)</t>
  </si>
  <si>
    <t>Värnamo kommun Nutritionstillbehör (227372)</t>
  </si>
  <si>
    <t>Värnamo Kommun Rehabhjälpmedel (226050)</t>
  </si>
  <si>
    <t>Vetlanda kommun Hjälpmedel korttids/dagverksamhet (227326)</t>
  </si>
  <si>
    <t>Vetlanda Kommun Inventarieköp (226321)</t>
  </si>
  <si>
    <t>Vetlanda kommun Kvarngården (227378)</t>
  </si>
  <si>
    <t>Vetlanda kommun Njudungsgymnasiet (226526)</t>
  </si>
  <si>
    <t>Vetlanda kommun Norrgården (226611)</t>
  </si>
  <si>
    <t>Vetlanda kommun Nye skola (227390)</t>
  </si>
  <si>
    <t>Vetlanda kommun Träningsviljan (226446)</t>
  </si>
  <si>
    <t>Artikel sektor</t>
  </si>
  <si>
    <t>Kund HOS - Kund</t>
  </si>
  <si>
    <t>Vetlanda</t>
  </si>
  <si>
    <t>Värnamo</t>
  </si>
  <si>
    <t>Vaggeryd</t>
  </si>
  <si>
    <t>Tranås</t>
  </si>
  <si>
    <t>Sävsjö</t>
  </si>
  <si>
    <t>Nässjö</t>
  </si>
  <si>
    <t>Mullsjö</t>
  </si>
  <si>
    <t>Jönköping</t>
  </si>
  <si>
    <t>Habo</t>
  </si>
  <si>
    <t>Gnosjö</t>
  </si>
  <si>
    <t>Gislaved</t>
  </si>
  <si>
    <t>Eksjö</t>
  </si>
  <si>
    <t>Aneby</t>
  </si>
  <si>
    <t>Belopp</t>
  </si>
  <si>
    <t>andel</t>
  </si>
  <si>
    <t>Återbetalning 2024 från kommunerna</t>
  </si>
  <si>
    <t>Underskott regiondel</t>
  </si>
  <si>
    <t>Underlag för återkrav externt</t>
  </si>
  <si>
    <t>Fakturerat jan-nov</t>
  </si>
  <si>
    <t>För kommunkunder att återbetala</t>
  </si>
  <si>
    <t>Underskott större än 500 tkr ska betalas tillbaka</t>
  </si>
  <si>
    <t>Baseras på summa fakturerat (hyra och köp) för respektive kommun under 2024</t>
  </si>
  <si>
    <t>År 2024</t>
  </si>
  <si>
    <t>Gnosjö Kommun Rehabhjälpmedel (226025)</t>
  </si>
  <si>
    <t>Habo Kommun Rehabhjälpmedel (226037)</t>
  </si>
  <si>
    <t>Jönköpings kommun HS-team 12 Rehabhjälpmedel (4094690)</t>
  </si>
  <si>
    <t>Jönköpings kommun Junedalsskolan (227577)</t>
  </si>
  <si>
    <t>Jönköpings kommun Karlavägens gruppbostad (4214245)</t>
  </si>
  <si>
    <t>Jönköpings kommun Lindens dc (226434)</t>
  </si>
  <si>
    <t>Nässjö Kommun Brinellgymnasiet (226950)</t>
  </si>
  <si>
    <t>Nässjö kommun Rehabhjälpmedel (226030)</t>
  </si>
  <si>
    <t>Tranås Kommun Junkaremålsskolan Grundsärskolan (227565)</t>
  </si>
  <si>
    <t>Vetlanda kommun Hjälpmedel (226045)</t>
  </si>
  <si>
    <t>Alexandra Kinell (199112112223)</t>
  </si>
  <si>
    <t>Aneby kommun Antuna Servicehus inventarier (4232661)</t>
  </si>
  <si>
    <t>Aneby kommun Inkontinenshjälpmedel (227257)</t>
  </si>
  <si>
    <t>Aneby kommun Näringsdryck (227256)</t>
  </si>
  <si>
    <t>Aneby kommun Parksskolan (227536)</t>
  </si>
  <si>
    <t>Eksjö kommun (4210720)</t>
  </si>
  <si>
    <t>Eksjö kommun Almgården inko (227407)</t>
  </si>
  <si>
    <t>Eksjö kommun Almgården nutrition (227409)</t>
  </si>
  <si>
    <t>Eksjö kommun Baronens förskola (227581)</t>
  </si>
  <si>
    <t>Eksjö kommun Centralköket Snäckan (227545)</t>
  </si>
  <si>
    <t>Eksjö Kommun Eksjö Gymnasium (227630)</t>
  </si>
  <si>
    <t>Eksjö Kommun Grevhagsskolan (226118)</t>
  </si>
  <si>
    <t>Eksjö kommun inko, nutr.tillb och diabetes (226725)</t>
  </si>
  <si>
    <t>Eksjö kommun Marieberg (227560)</t>
  </si>
  <si>
    <t>Eksjö kommun Marieberg nutrition (227195)</t>
  </si>
  <si>
    <t>Eksjö Kommun Mogården (227639)</t>
  </si>
  <si>
    <t>Eksjö kommun Mogården inko (227410)</t>
  </si>
  <si>
    <t>Eksjö kommun Mogården nutrition (227412)</t>
  </si>
  <si>
    <t>Eksjö kommun ORD Eksjö inko (227414)</t>
  </si>
  <si>
    <t>Eksjö kommun Solgården nutrition (227196)</t>
  </si>
  <si>
    <t>Eksjö kommun Sängar säbo (227489)</t>
  </si>
  <si>
    <t>Eksjö kommun, Almgården (227561)</t>
  </si>
  <si>
    <t>Eksjö kommun, Bullerbyns förskola (227633)</t>
  </si>
  <si>
    <t>Eksjö kommun, Ekens förskola (227600)</t>
  </si>
  <si>
    <t>Eksjö kommun, Slottets förskola (227608)</t>
  </si>
  <si>
    <t>Eksjö kommun, Äventyrets förskola (4119425)</t>
  </si>
  <si>
    <t>Gislaveds kommun Blomstervägens Demensboende (227558)</t>
  </si>
  <si>
    <t>Gislaveds kommun Blomstervägens Äo (227105)</t>
  </si>
  <si>
    <t>Gislaveds kommun Ekbackens Äo (226427)</t>
  </si>
  <si>
    <t>Gislaveds kommun Gruppbostad Ågatan (4185785)</t>
  </si>
  <si>
    <t>Gislaveds kommun Hagagårdens Demensboende (227103)</t>
  </si>
  <si>
    <t>Gislaveds kommun Hemsjukvård (227325)</t>
  </si>
  <si>
    <t>Gislaveds kommun Hestragårdens Äo (227037)</t>
  </si>
  <si>
    <t>Gislaveds kommun Klockaregårdens Äo (226763)</t>
  </si>
  <si>
    <t>Gislaveds kommun Korttids/Hemtagningsteam (227499)</t>
  </si>
  <si>
    <t>Gislaveds kommun Lugnets Äo (226604)</t>
  </si>
  <si>
    <t>Gislaveds kommun Lundåkerskolan (227043)</t>
  </si>
  <si>
    <t>Gislaveds kommun Lästgränd gruppboende (4125335)</t>
  </si>
  <si>
    <t>Gislaveds kommun Mariagårdens Äo (227173)</t>
  </si>
  <si>
    <t>Gislaveds Kommun Regeringsgatans gruppboende (226817)</t>
  </si>
  <si>
    <t>Gislaveds kommun Solbacka Äo (226848)</t>
  </si>
  <si>
    <t>Gislaveds Kommun Särskola (226505)</t>
  </si>
  <si>
    <t>Gislaveds kommun Vitsippan (226783)</t>
  </si>
  <si>
    <t>Gislaveds kommun Åtteråsskolan köket (227617)</t>
  </si>
  <si>
    <t>Gnosjö kommun Inko, Näringstillbehör, Diabetes (227336)</t>
  </si>
  <si>
    <t>Gnosjö kommun Näring (227337)</t>
  </si>
  <si>
    <t>Habo kommun Björken äo (4094695)</t>
  </si>
  <si>
    <t>Habo kommun kost (227266)</t>
  </si>
  <si>
    <t>Habo kommun ORDBO inkontinens (227331)</t>
  </si>
  <si>
    <t>Habo kommun ORDBO nutrition (227330)</t>
  </si>
  <si>
    <t>Habo kommun SÄBO Demens inkontinens (227335)</t>
  </si>
  <si>
    <t>Habo kommun SÄBO Demens nutrition (227334)</t>
  </si>
  <si>
    <t>Habo kommun SÄBO inkontinens (227333)</t>
  </si>
  <si>
    <t>Habo kommun SÄBO nutrition (227332)</t>
  </si>
  <si>
    <t>Jönköping kommun (227011)</t>
  </si>
  <si>
    <t>Jönköpings kommun Ankarets dagverksamhet (226927)</t>
  </si>
  <si>
    <t>Jönköpings kommun Annero äb (226207)</t>
  </si>
  <si>
    <t>Jönköpings kommun Attarps anpassade grundskola (4231950)</t>
  </si>
  <si>
    <t>Jönköpings Kommun Bäckadalsgymn (226599)</t>
  </si>
  <si>
    <t>Jönköpings kommun Dagcenter Eken (226117)</t>
  </si>
  <si>
    <t>Jönköpings kommun Dundrets äb (226259)</t>
  </si>
  <si>
    <t>Jönköpings kommun Ekens dc (4094691)</t>
  </si>
  <si>
    <t>Jönköpings kommun Falkens sb (4197498)</t>
  </si>
  <si>
    <t>Jönköpings kommun Fridhälls äb (226320)</t>
  </si>
  <si>
    <t>Jönköpings Kommun Gränna äldreboende (226628)</t>
  </si>
  <si>
    <t>Jönköpings kommun Hammargårdens äb (226052)</t>
  </si>
  <si>
    <t>Jönköpings kommun Havsörnens äb (226072)</t>
  </si>
  <si>
    <t>Jönköpings kommun Hisingstorpsskolan köket (227504)</t>
  </si>
  <si>
    <t>Jönköpings kommun HS-team 1 inko (227434)</t>
  </si>
  <si>
    <t>Jönköpings kommun HS-team 1 nutr.tillb. (227435)</t>
  </si>
  <si>
    <t>Jönköpings kommun HS-team 10 inko (227452)</t>
  </si>
  <si>
    <t>Jönköpings kommun HS-team 10 nutr.tillb. (227453)</t>
  </si>
  <si>
    <t>Jönköpings kommun HS-team 11 inko (227421)</t>
  </si>
  <si>
    <t>Jönköpings kommun HS-team 11 nutr.tillb. (227461)</t>
  </si>
  <si>
    <t>Jönköpings kommun HS-team 11 nutrition (227422)</t>
  </si>
  <si>
    <t>Jönköpings kommun HS-team 12 Inkontinens (4094684)</t>
  </si>
  <si>
    <t>Jönköpings kommun HS-team 12 Nutritionstillbehör (4158559)</t>
  </si>
  <si>
    <t>Jönköpings kommun HS-team 2 inko (227436)</t>
  </si>
  <si>
    <t>Jönköpings kommun HS-team 2 nutr.tillb. (227437)</t>
  </si>
  <si>
    <t>Jönköpings kommun HS-team 3 inko (227438)</t>
  </si>
  <si>
    <t>Jönköpings kommun HS-team 3 nutr.tillb. (227439)</t>
  </si>
  <si>
    <t>Jönköpings kommun HS-team 4 inko (227440)</t>
  </si>
  <si>
    <t>Jönköpings kommun HS-team 4 nutr.tillb. (227441)</t>
  </si>
  <si>
    <t>Jönköpings kommun HS-team 5 inko (227442)</t>
  </si>
  <si>
    <t>Jönköpings kommun HS-team 5 nutr.tillb. (227443)</t>
  </si>
  <si>
    <t>Jönköpings kommun HS-team 6 inko (227444)</t>
  </si>
  <si>
    <t>Jönköpings kommun HS-team 6 nutr.tillb. (227445)</t>
  </si>
  <si>
    <t>Jönköpings kommun HS-team 7 inko (227446)</t>
  </si>
  <si>
    <t>Jönköpings kommun HS-team 7 nutr.tillb. (227447)</t>
  </si>
  <si>
    <t>Jönköpings kommun HS-team 8 inko (227448)</t>
  </si>
  <si>
    <t>Jönköpings kommun HS-team 8 nutr.tillb. (227449)</t>
  </si>
  <si>
    <t>Jönköpings kommun HS-team 9 inko (227450)</t>
  </si>
  <si>
    <t>Jönköpings kommun HS-team 9 nutr.tillb. (227451)</t>
  </si>
  <si>
    <t>Jönköpings kommun Junedalsskolan köket (227583)</t>
  </si>
  <si>
    <t>Jönköpings Kommun Kommunens Psykiatriska Team (226498)</t>
  </si>
  <si>
    <t>Jönköpings kommun Kostorganisationen område 7 (227341)</t>
  </si>
  <si>
    <t>Jönköpings kommun Kungsängens förskola (227601)</t>
  </si>
  <si>
    <t>Jönköpings kommun Kålgårdsskolan (227358)</t>
  </si>
  <si>
    <t>Jönköpings kommun Kålgårdsskolan sär-, träningssko (227419)</t>
  </si>
  <si>
    <t>Jönköpings kommun Kålgårdsverkstaden (226663)</t>
  </si>
  <si>
    <t>Jönköpings kommun Kärrhöksgatan 70B gb (227349)</t>
  </si>
  <si>
    <t>Jönköpings kommun Lovisagatan 48 (227133)</t>
  </si>
  <si>
    <t>Jönköpings kommun Lärlingens äb (226086)</t>
  </si>
  <si>
    <t>Jönköpings kommun Norrängens förskoleområde (4134549)</t>
  </si>
  <si>
    <t>Jönköpings kommun Sanda Anpassad grundskola (226214)</t>
  </si>
  <si>
    <t>Jönköpings kommun Sandagymnasiet (227627)</t>
  </si>
  <si>
    <t>Jönköpings kommun Smedjegårdens äb (227143)</t>
  </si>
  <si>
    <t>Jönköpings Kommun Socialtjänst (226947)</t>
  </si>
  <si>
    <t>Jönköpings kommun Solstickans förskola (227144)</t>
  </si>
  <si>
    <t>Jönköpings kommun Stadsgårdsskolan KÖK (227546)</t>
  </si>
  <si>
    <t>Jönköpings kommun Tornets äb (226476)</t>
  </si>
  <si>
    <t>Jönköpings kommun Träffpunkt Kålgården (226567)</t>
  </si>
  <si>
    <t>Jönköpings kommun UBF, område 4 (4144229)</t>
  </si>
  <si>
    <t>Jönköpings kommun Vilhelmsrogården äb (226296)</t>
  </si>
  <si>
    <t>Jönköpings kommun Österängens äb (227161)</t>
  </si>
  <si>
    <t>Jönköpings Kommun Öxnehagaskolan köket (4181442)</t>
  </si>
  <si>
    <t>Jönköpings kommun, Rosenlundsskolan, åk 7-9 (4184935)</t>
  </si>
  <si>
    <t>Jönköpings kommun, Windens Mekaniska dagverksamhet (4210718)</t>
  </si>
  <si>
    <t>Lilian Margareta Lindqvist (195506062487)</t>
  </si>
  <si>
    <t>Mats-Ola Engborg (195705012416)</t>
  </si>
  <si>
    <t>Mullsjö kommun Dagverksamhet (4186532)</t>
  </si>
  <si>
    <t>Mullsjö kommun förskoleenheten (4215486)</t>
  </si>
  <si>
    <t>Mullsjö kommun Hemsjukvård (227174)</t>
  </si>
  <si>
    <t>Nässjö Kommun (226967)</t>
  </si>
  <si>
    <t>Nässjö kommun (227496)</t>
  </si>
  <si>
    <t>Nässjö kommun (4210730)</t>
  </si>
  <si>
    <t>Nässjö Kommun Brinellskolan (227057)</t>
  </si>
  <si>
    <t>Nässjö kommun Ingsbergsköket (227520)</t>
  </si>
  <si>
    <t>Nässjö kommun Inkontinens och Nutritionstillbehör (227324)</t>
  </si>
  <si>
    <t>Nässjö kommun Malmbäcks Västra förskola (227606)</t>
  </si>
  <si>
    <t>Nässjö kommun Malmåkra (227585)</t>
  </si>
  <si>
    <t>Nässjö kommun Mosshaga daglig verksamhet (227590)</t>
  </si>
  <si>
    <t>Nässjö Kommun Nutrition (227178)</t>
  </si>
  <si>
    <t>Nässjö kommun Parkgården (227454)</t>
  </si>
  <si>
    <t>Nässjö Kommun Parkgårdens Kök (4176072)</t>
  </si>
  <si>
    <t>Nässjö kommun Skogsborg (4125344)</t>
  </si>
  <si>
    <t>Nässjö kommun, Egnahems förskola köket (227613)</t>
  </si>
  <si>
    <t>Sävsjö kommun (227631)</t>
  </si>
  <si>
    <t>Sävsjö kommun Bostadsanpassning (227557)</t>
  </si>
  <si>
    <t>Sävsjö kommun Göransgården (227206)</t>
  </si>
  <si>
    <t>Sävsjö Kommun Hägneskolan (226606)</t>
  </si>
  <si>
    <t>Sävsjö kommun Högagärde (227200)</t>
  </si>
  <si>
    <t>Sävsjö kommun Inkontinens (227340)</t>
  </si>
  <si>
    <t>Sävsjö kommun Ringgården (227201)</t>
  </si>
  <si>
    <t>Sävsjö kommun Södergården (227198)</t>
  </si>
  <si>
    <t>Sävsjö Kommun Vrigstad skola (4140226)</t>
  </si>
  <si>
    <t>Tranås kommun Falkgatans gb (227181)</t>
  </si>
  <si>
    <t>Tranås kommun Lövstagården (226629)</t>
  </si>
  <si>
    <t>Tranås kommun Nya Forellen (227180)</t>
  </si>
  <si>
    <t>Tranås kommun Uvaberg (227183)</t>
  </si>
  <si>
    <t>Tranås kommun Ågränden (227184)</t>
  </si>
  <si>
    <t>Tranås Kommun Östanå (227179)</t>
  </si>
  <si>
    <t>Vaggeryds Kommun Furugården (227176)</t>
  </si>
  <si>
    <t>Vaggeryds kommun Hemsjukvård Skillingaryd (227345)</t>
  </si>
  <si>
    <t>Vaggeryds kommun Hemsjukvård Vaggeryd (227344)</t>
  </si>
  <si>
    <t>Vaggeryds kommun Mejeriet (227530)</t>
  </si>
  <si>
    <t>Vaggeryds kommun Sörgården (227177)</t>
  </si>
  <si>
    <t>Vaggeryds kommun Sörgårdsskolans kök (227626)</t>
  </si>
  <si>
    <t>Vetlanda kommun Brobygården inko 53110 (227392)</t>
  </si>
  <si>
    <t>Vetlanda kommun Bäckagården inko (227393)</t>
  </si>
  <si>
    <t>Vetlanda kommun Ekebogården (226240)</t>
  </si>
  <si>
    <t>Vetlanda kommun Ekebogården inko (227403)</t>
  </si>
  <si>
    <t>Vetlanda kommun Emmagården inko (227394)</t>
  </si>
  <si>
    <t>Vetlanda kommun Funktionshinder inko (227404)</t>
  </si>
  <si>
    <t>Vetlanda Kommun Hemsjukvård Diabeteshjm t förråd (4182289)</t>
  </si>
  <si>
    <t>Vetlanda kommun hemsjukvård Ekenässjön inko (227328)</t>
  </si>
  <si>
    <t>Vetlanda kommun hemsjukvård funktionshinder inko (227395)</t>
  </si>
  <si>
    <t>Vetlanda kommun hemsjukvård Holsbybrunn inko (227327)</t>
  </si>
  <si>
    <t>Vetlanda kommun Hemsjukvård Korsberga inko (227338)</t>
  </si>
  <si>
    <t>Vetlanda kommun hemsjukvård Landsbro inko (227329)</t>
  </si>
  <si>
    <t>Vetlanda kommun hemsjukvård Vetlanda inko (227094)</t>
  </si>
  <si>
    <t>Vetlanda kommun Kvarngården inko (227402)</t>
  </si>
  <si>
    <t>Vetlanda kommun Lindens förskola köket (227535)</t>
  </si>
  <si>
    <t>Vetlanda kommun Norrgården inko 53110 (227396)</t>
  </si>
  <si>
    <t>Vetlanda kommun näring 51410 (227291)</t>
  </si>
  <si>
    <t>Vetlanda kommun näring 53110 (227290)</t>
  </si>
  <si>
    <t>Vetlanda kommun näring 53110 (227299)</t>
  </si>
  <si>
    <t>Vetlanda kommun näring 53110 (227494)</t>
  </si>
  <si>
    <t>Vetlanda kommun näring 53120 (227295)</t>
  </si>
  <si>
    <t>Vetlanda kommun näring 53120 (227464)</t>
  </si>
  <si>
    <t>Vetlanda kommun näring 53130 (227292)</t>
  </si>
  <si>
    <t>Vetlanda kommun näring 53130 (227298)</t>
  </si>
  <si>
    <t>Vetlanda kommun näring ZZJOHBLO (227294)</t>
  </si>
  <si>
    <t>Vetlanda kommun näringstillbehör 53110 (227172)</t>
  </si>
  <si>
    <t>Vetlanda kommun Näverbyn inko (227397)</t>
  </si>
  <si>
    <t>Vetlanda kommun ref 52250 (221187)</t>
  </si>
  <si>
    <t>Vetlanda kommun Tegnerhuset inko (227399)</t>
  </si>
  <si>
    <t>Vetlanda kommun Tomasgården inko (227398)</t>
  </si>
  <si>
    <t>Vetlanda Kommun Tomaslundsskolan (226806)</t>
  </si>
  <si>
    <t>Vetlanda kommun Withalaskolan (4190353)</t>
  </si>
  <si>
    <t>Vetlanda Kommun Österliden (227592)</t>
  </si>
  <si>
    <t>Vetlanda kommun Österliden inko (227400)</t>
  </si>
  <si>
    <t>Vetlanda kommun Österäng inko 53110 (227401)</t>
  </si>
  <si>
    <t>Värnamo kommun Finnvedens Gymnasium (4186531)</t>
  </si>
  <si>
    <t>Värnamo kommun Forsgården (227219)</t>
  </si>
  <si>
    <t>Värnamo kommun Fyrklöverns förskola / kök (4240841)</t>
  </si>
  <si>
    <t>Värnamo kommun Gröna Lunden (227208)</t>
  </si>
  <si>
    <t>Värnamo kommun Inkontinens (227373)</t>
  </si>
  <si>
    <t>Värnamo Kommun Mossleskolan (226488)</t>
  </si>
  <si>
    <t>Värnamo kommun Rörstorpsgården (227209)</t>
  </si>
  <si>
    <t>Värnamo kommun Stensötan (227221)</t>
  </si>
  <si>
    <t>Värnamo kommun Trälleborgsskolans kök (227620)</t>
  </si>
  <si>
    <t>Värnamo kommun, Gröndalsskolan (226851)</t>
  </si>
  <si>
    <t>Värnamo kommun, Villa Villekulla fsk (4094686)</t>
  </si>
  <si>
    <t>Gnosjö Kommun (227300)</t>
  </si>
  <si>
    <t>Kund HOS</t>
  </si>
  <si>
    <t>Underskott per 2024-12</t>
  </si>
  <si>
    <t>Summa</t>
  </si>
  <si>
    <t>Fördelning mellan kommunerna för 2024</t>
  </si>
  <si>
    <t>Externa betalare kuvertering (EK)</t>
  </si>
  <si>
    <t>Apladalens vårdcentral, Prima Vård Värnamo (226758)</t>
  </si>
  <si>
    <t>Bräcke Diakoni VC Forserum (226755)</t>
  </si>
  <si>
    <t>Bräcke Diakoni VC Nyhälsan och Forserum filial (226754)</t>
  </si>
  <si>
    <t>Eksjö kommun omsorg id 3145 (4158562)</t>
  </si>
  <si>
    <t>Habo kommun funktionshinderomsorg (4228972)</t>
  </si>
  <si>
    <t>Prima Vård Läkarhuset Öster (226750)</t>
  </si>
  <si>
    <t>Prima Vård Vetlanda (Vitala vc) (226756)</t>
  </si>
  <si>
    <t>Vårdcentralen Tranan (226813)</t>
  </si>
  <si>
    <t>Wasa Vårdcentral (226751)</t>
  </si>
  <si>
    <t>All</t>
  </si>
  <si>
    <t>MANUELLA VERIFIKATIONER EK</t>
  </si>
  <si>
    <t>Tjänsteställe</t>
  </si>
  <si>
    <t>Ver nr</t>
  </si>
  <si>
    <t>Hjälpmedelscentralen</t>
  </si>
  <si>
    <t>Handläggare</t>
  </si>
  <si>
    <t>Verifikationsdatum</t>
  </si>
  <si>
    <t>Marika Byrd</t>
  </si>
  <si>
    <t xml:space="preserve">    Kassaverifikation</t>
  </si>
  <si>
    <t xml:space="preserve">    Bokföringsorder</t>
  </si>
  <si>
    <t xml:space="preserve">    Lt-intern Bokf.order</t>
  </si>
  <si>
    <t xml:space="preserve">    Förv.intern Bokf.order</t>
  </si>
  <si>
    <t>X</t>
  </si>
  <si>
    <t xml:space="preserve">    Bokslutsverifikation</t>
  </si>
  <si>
    <t>Text:</t>
  </si>
  <si>
    <t>Fordran kommunkunder underskottstäckning överstigande 500 tkr i negativt resultat 2024</t>
  </si>
  <si>
    <t>Text</t>
  </si>
  <si>
    <t>Ansvar</t>
  </si>
  <si>
    <t>Konto</t>
  </si>
  <si>
    <t>Mp</t>
  </si>
  <si>
    <t>SCB</t>
  </si>
  <si>
    <t>Proj</t>
  </si>
  <si>
    <t>Stat</t>
  </si>
  <si>
    <t>Debet</t>
  </si>
  <si>
    <t>Kredit</t>
  </si>
  <si>
    <t xml:space="preserve"> </t>
  </si>
  <si>
    <t>SUMMA</t>
  </si>
  <si>
    <t>Beslutsattest:</t>
  </si>
  <si>
    <t>Granskning: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</si>
</sst>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%"/>
    <numFmt numFmtId="165" formatCode="000"/>
  </numFmts>
  <fonts count="3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Garamond"/>
      <family val="1"/>
    </font>
    <font>
      <sz val="10"/>
      <name val="Garamond"/>
      <family val="1"/>
    </font>
    <font>
      <sz val="10"/>
      <color indexed="18"/>
      <name val="Garamond"/>
      <family val="1"/>
    </font>
    <font>
      <sz val="10"/>
      <color indexed="10"/>
      <name val="Garamond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FF0000"/>
      <name val="Garamond"/>
      <family val="1"/>
    </font>
    <font>
      <b/>
      <sz val="10"/>
      <color rgb="FFFF0000"/>
      <name val="Garamond"/>
      <family val="1"/>
    </font>
    <font>
      <sz val="14"/>
      <name val="Calibri"/>
      <family val="2"/>
      <scheme val="minor"/>
    </font>
    <font>
      <b/>
      <sz val="10"/>
      <name val="Calibri"/>
      <family val="2"/>
      <scheme val="minor"/>
    </font>
    <font>
      <b/>
      <u/>
      <sz val="10"/>
      <name val="Arial"/>
      <family val="2"/>
    </font>
    <font>
      <b/>
      <u/>
      <sz val="11"/>
      <name val="Arial"/>
      <family val="2"/>
    </font>
    <font>
      <u/>
      <sz val="10"/>
      <name val="Arial"/>
      <family val="2"/>
    </font>
    <font>
      <b/>
      <sz val="10"/>
      <name val="Arial"/>
      <family val="2"/>
    </font>
    <font>
      <sz val="6"/>
      <name val="Arial"/>
      <family val="2"/>
    </font>
    <font>
      <b/>
      <sz val="14"/>
      <color rgb="FF000000"/>
      <name val="Roboto"/>
    </font>
    <font>
      <b/>
      <sz val="11"/>
      <name val="Arial"/>
      <family val="2"/>
    </font>
    <font>
      <sz val="12"/>
      <name val="Arial"/>
      <family val="2"/>
    </font>
    <font>
      <sz val="8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indexed="9"/>
        <bgColor indexed="64"/>
      </patternFill>
    </fill>
  </fills>
  <borders count="24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/>
      <bottom style="thin">
        <color theme="4" tint="0.39997558519241921"/>
      </bottom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</borders>
  <cellStyleXfs count="5">
    <xf numFmtId="0" fontId="0" fillId="0" borderId="0"/>
    <xf numFmtId="0" fontId="3" fillId="0" borderId="0">
      <alignment wrapText="1"/>
    </xf>
    <xf numFmtId="0" fontId="3" fillId="0" borderId="0"/>
    <xf numFmtId="9" fontId="3" fillId="0" borderId="0" applyFont="0" applyFill="0" applyBorder="0" applyAlignment="0" applyProtection="0"/>
    <xf numFmtId="9" fontId="10" fillId="0" borderId="0" applyFont="0" applyFill="0" applyBorder="0" applyAlignment="0" applyProtection="0"/>
  </cellStyleXfs>
  <cellXfs count="188">
    <xf numFmtId="0" fontId="0" fillId="0" borderId="0" xfId="0"/>
    <xf numFmtId="0" fontId="0" fillId="0" borderId="0" xfId="0" pivotButton="1"/>
    <xf numFmtId="0" fontId="4" fillId="0" borderId="0" xfId="2" applyFont="1"/>
    <xf numFmtId="0" fontId="4" fillId="0" borderId="0" xfId="2" applyFont="1" applyFill="1"/>
    <xf numFmtId="0" fontId="5" fillId="0" borderId="0" xfId="2" applyFont="1"/>
    <xf numFmtId="0" fontId="5" fillId="0" borderId="0" xfId="2" applyFont="1" applyBorder="1"/>
    <xf numFmtId="0" fontId="5" fillId="0" borderId="0" xfId="2" applyFont="1" applyFill="1" applyBorder="1"/>
    <xf numFmtId="0" fontId="6" fillId="0" borderId="0" xfId="2" applyFont="1"/>
    <xf numFmtId="0" fontId="5" fillId="2" borderId="0" xfId="2" applyFont="1" applyFill="1" applyBorder="1"/>
    <xf numFmtId="0" fontId="6" fillId="2" borderId="0" xfId="2" applyFont="1" applyFill="1" applyBorder="1"/>
    <xf numFmtId="0" fontId="6" fillId="0" borderId="0" xfId="2" applyFont="1" applyFill="1" applyBorder="1"/>
    <xf numFmtId="0" fontId="3" fillId="0" borderId="0" xfId="2" applyBorder="1"/>
    <xf numFmtId="0" fontId="5" fillId="0" borderId="0" xfId="2" applyFont="1" applyFill="1"/>
    <xf numFmtId="0" fontId="5" fillId="3" borderId="0" xfId="2" applyFont="1" applyFill="1" applyBorder="1"/>
    <xf numFmtId="0" fontId="5" fillId="4" borderId="0" xfId="2" applyFont="1" applyFill="1" applyBorder="1"/>
    <xf numFmtId="0" fontId="5" fillId="5" borderId="0" xfId="2" applyFont="1" applyFill="1" applyBorder="1"/>
    <xf numFmtId="0" fontId="5" fillId="5" borderId="1" xfId="2" applyFont="1" applyFill="1" applyBorder="1"/>
    <xf numFmtId="0" fontId="5" fillId="6" borderId="1" xfId="2" applyFont="1" applyFill="1" applyBorder="1"/>
    <xf numFmtId="0" fontId="5" fillId="7" borderId="1" xfId="2" applyFont="1" applyFill="1" applyBorder="1"/>
    <xf numFmtId="0" fontId="5" fillId="8" borderId="1" xfId="2" quotePrefix="1" applyFont="1" applyFill="1" applyBorder="1"/>
    <xf numFmtId="0" fontId="5" fillId="8" borderId="1" xfId="2" applyFont="1" applyFill="1" applyBorder="1"/>
    <xf numFmtId="0" fontId="5" fillId="0" borderId="1" xfId="2" applyFont="1" applyBorder="1"/>
    <xf numFmtId="0" fontId="5" fillId="9" borderId="1" xfId="2" applyFont="1" applyFill="1" applyBorder="1"/>
    <xf numFmtId="0" fontId="5" fillId="10" borderId="1" xfId="2" applyFont="1" applyFill="1" applyBorder="1"/>
    <xf numFmtId="0" fontId="5" fillId="11" borderId="1" xfId="2" applyFont="1" applyFill="1" applyBorder="1"/>
    <xf numFmtId="0" fontId="5" fillId="12" borderId="1" xfId="2" applyFont="1" applyFill="1" applyBorder="1"/>
    <xf numFmtId="0" fontId="5" fillId="13" borderId="1" xfId="2" applyFont="1" applyFill="1" applyBorder="1"/>
    <xf numFmtId="0" fontId="3" fillId="0" borderId="1" xfId="2" applyBorder="1"/>
    <xf numFmtId="0" fontId="7" fillId="14" borderId="1" xfId="2" applyFont="1" applyFill="1" applyBorder="1"/>
    <xf numFmtId="0" fontId="5" fillId="14" borderId="1" xfId="2" applyFont="1" applyFill="1" applyBorder="1"/>
    <xf numFmtId="49" fontId="0" fillId="0" borderId="2" xfId="0" applyNumberFormat="1" applyBorder="1" applyAlignment="1">
      <alignment wrapText="1"/>
    </xf>
    <xf numFmtId="49" fontId="2" fillId="0" borderId="2" xfId="0" applyNumberFormat="1" applyFont="1" applyBorder="1" applyAlignment="1">
      <alignment horizontal="center" vertical="center" wrapText="1"/>
    </xf>
    <xf numFmtId="0" fontId="4" fillId="15" borderId="0" xfId="2" applyFont="1" applyFill="1"/>
    <xf numFmtId="0" fontId="12" fillId="16" borderId="4" xfId="0" applyFont="1" applyFill="1" applyBorder="1"/>
    <xf numFmtId="0" fontId="12" fillId="16" borderId="5" xfId="0" applyFont="1" applyFill="1" applyBorder="1"/>
    <xf numFmtId="0" fontId="0" fillId="16" borderId="6" xfId="0" applyFont="1" applyFill="1" applyBorder="1"/>
    <xf numFmtId="0" fontId="13" fillId="16" borderId="4" xfId="0" applyFont="1" applyFill="1" applyBorder="1"/>
    <xf numFmtId="0" fontId="13" fillId="16" borderId="5" xfId="0" applyFont="1" applyFill="1" applyBorder="1"/>
    <xf numFmtId="3" fontId="13" fillId="16" borderId="6" xfId="0" applyNumberFormat="1" applyFont="1" applyFill="1" applyBorder="1"/>
    <xf numFmtId="0" fontId="13" fillId="0" borderId="4" xfId="0" applyFont="1" applyBorder="1"/>
    <xf numFmtId="0" fontId="13" fillId="0" borderId="5" xfId="0" applyFont="1" applyBorder="1"/>
    <xf numFmtId="3" fontId="13" fillId="0" borderId="6" xfId="0" applyNumberFormat="1" applyFont="1" applyBorder="1"/>
    <xf numFmtId="17" fontId="12" fillId="16" borderId="5" xfId="0" quotePrefix="1" applyNumberFormat="1" applyFont="1" applyFill="1" applyBorder="1"/>
    <xf numFmtId="3" fontId="13" fillId="0" borderId="5" xfId="0" applyNumberFormat="1" applyFont="1" applyBorder="1" applyAlignment="1"/>
    <xf numFmtId="3" fontId="14" fillId="16" borderId="6" xfId="0" applyNumberFormat="1" applyFont="1" applyFill="1" applyBorder="1"/>
    <xf numFmtId="0" fontId="12" fillId="16" borderId="7" xfId="0" applyFont="1" applyFill="1" applyBorder="1"/>
    <xf numFmtId="17" fontId="12" fillId="16" borderId="3" xfId="0" quotePrefix="1" applyNumberFormat="1" applyFont="1" applyFill="1" applyBorder="1"/>
    <xf numFmtId="0" fontId="12" fillId="16" borderId="3" xfId="0" applyFont="1" applyFill="1" applyBorder="1"/>
    <xf numFmtId="0" fontId="0" fillId="16" borderId="8" xfId="0" applyFont="1" applyFill="1" applyBorder="1"/>
    <xf numFmtId="3" fontId="14" fillId="16" borderId="6" xfId="0" applyNumberFormat="1" applyFont="1" applyFill="1" applyBorder="1" applyAlignment="1">
      <alignment horizontal="right"/>
    </xf>
    <xf numFmtId="164" fontId="13" fillId="0" borderId="5" xfId="4" applyNumberFormat="1" applyFont="1" applyBorder="1"/>
    <xf numFmtId="164" fontId="14" fillId="16" borderId="6" xfId="4" applyNumberFormat="1" applyFont="1" applyFill="1" applyBorder="1"/>
    <xf numFmtId="0" fontId="15" fillId="0" borderId="0" xfId="2" applyFont="1" applyFill="1"/>
    <xf numFmtId="0" fontId="0" fillId="0" borderId="0" xfId="0" applyFont="1" applyFill="1"/>
    <xf numFmtId="0" fontId="16" fillId="0" borderId="0" xfId="2" applyFont="1" applyFill="1"/>
    <xf numFmtId="3" fontId="15" fillId="0" borderId="0" xfId="2" applyNumberFormat="1" applyFont="1" applyFill="1"/>
    <xf numFmtId="3" fontId="16" fillId="0" borderId="0" xfId="2" applyNumberFormat="1" applyFont="1" applyFill="1"/>
    <xf numFmtId="0" fontId="17" fillId="0" borderId="0" xfId="2" applyFont="1" applyFill="1"/>
    <xf numFmtId="0" fontId="11" fillId="0" borderId="2" xfId="0" applyFont="1" applyBorder="1"/>
    <xf numFmtId="49" fontId="0" fillId="0" borderId="3" xfId="0" applyNumberFormat="1" applyBorder="1" applyAlignment="1">
      <alignment wrapText="1"/>
    </xf>
    <xf numFmtId="0" fontId="1" fillId="0" borderId="2" xfId="0" applyFont="1" applyBorder="1"/>
    <xf numFmtId="49" fontId="0" fillId="0" borderId="0" xfId="0" applyNumberFormat="1" applyBorder="1" applyAlignment="1">
      <alignment wrapText="1"/>
    </xf>
    <xf numFmtId="0" fontId="0" fillId="0" borderId="2" xfId="0" applyBorder="1"/>
    <xf numFmtId="0" fontId="18" fillId="13" borderId="1" xfId="2" applyFont="1" applyFill="1" applyBorder="1"/>
    <xf numFmtId="0" fontId="18" fillId="0" borderId="0" xfId="2" applyFont="1" applyFill="1"/>
    <xf numFmtId="0" fontId="18" fillId="0" borderId="0" xfId="2" applyFont="1"/>
    <xf numFmtId="0" fontId="18" fillId="10" borderId="1" xfId="2" applyFont="1" applyFill="1" applyBorder="1"/>
    <xf numFmtId="0" fontId="19" fillId="15" borderId="0" xfId="2" applyFont="1" applyFill="1"/>
    <xf numFmtId="0" fontId="20" fillId="0" borderId="0" xfId="2" applyFont="1" applyFill="1"/>
    <xf numFmtId="164" fontId="16" fillId="0" borderId="5" xfId="4" applyNumberFormat="1" applyFont="1" applyBorder="1"/>
    <xf numFmtId="0" fontId="14" fillId="0" borderId="4" xfId="0" applyFont="1" applyBorder="1"/>
    <xf numFmtId="3" fontId="14" fillId="16" borderId="5" xfId="0" applyNumberFormat="1" applyFont="1" applyFill="1" applyBorder="1"/>
    <xf numFmtId="0" fontId="0" fillId="0" borderId="0" xfId="0" applyAlignment="1">
      <alignment horizontal="left"/>
    </xf>
    <xf numFmtId="9" fontId="0" fillId="0" borderId="0" xfId="4" applyFont="1"/>
    <xf numFmtId="3" fontId="13" fillId="16" borderId="5" xfId="0" applyNumberFormat="1" applyFont="1" applyFill="1" applyBorder="1"/>
    <xf numFmtId="0" fontId="0" fillId="0" borderId="0" xfId="0" applyNumberFormat="1"/>
    <xf numFmtId="3" fontId="0" fillId="0" borderId="0" xfId="0" applyNumberFormat="1"/>
    <xf numFmtId="9" fontId="15" fillId="0" borderId="0" xfId="4" applyFont="1" applyFill="1"/>
    <xf numFmtId="1" fontId="15" fillId="0" borderId="0" xfId="2" applyNumberFormat="1" applyFont="1" applyFill="1"/>
    <xf numFmtId="0" fontId="14" fillId="0" borderId="4" xfId="0" applyFont="1" applyFill="1" applyBorder="1"/>
    <xf numFmtId="3" fontId="14" fillId="0" borderId="5" xfId="0" applyNumberFormat="1" applyFont="1" applyFill="1" applyBorder="1"/>
    <xf numFmtId="0" fontId="13" fillId="0" borderId="5" xfId="0" applyFont="1" applyFill="1" applyBorder="1"/>
    <xf numFmtId="0" fontId="13" fillId="0" borderId="4" xfId="0" applyFont="1" applyFill="1" applyBorder="1"/>
    <xf numFmtId="3" fontId="17" fillId="0" borderId="0" xfId="2" applyNumberFormat="1" applyFont="1" applyFill="1"/>
    <xf numFmtId="9" fontId="21" fillId="0" borderId="0" xfId="2" applyNumberFormat="1" applyFont="1" applyFill="1"/>
    <xf numFmtId="1" fontId="21" fillId="0" borderId="0" xfId="2" applyNumberFormat="1" applyFont="1" applyFill="1"/>
    <xf numFmtId="0" fontId="21" fillId="0" borderId="0" xfId="2" applyFont="1" applyFill="1"/>
    <xf numFmtId="0" fontId="3" fillId="17" borderId="0" xfId="2" applyFill="1"/>
    <xf numFmtId="0" fontId="22" fillId="17" borderId="0" xfId="2" applyFont="1" applyFill="1" applyBorder="1"/>
    <xf numFmtId="0" fontId="3" fillId="17" borderId="9" xfId="2" applyFill="1" applyBorder="1"/>
    <xf numFmtId="0" fontId="3" fillId="0" borderId="0" xfId="2" applyFill="1" applyBorder="1"/>
    <xf numFmtId="0" fontId="3" fillId="0" borderId="0" xfId="2" applyFill="1"/>
    <xf numFmtId="0" fontId="3" fillId="17" borderId="0" xfId="2" applyFill="1" applyBorder="1"/>
    <xf numFmtId="0" fontId="23" fillId="17" borderId="0" xfId="2" quotePrefix="1" applyFont="1" applyFill="1" applyBorder="1"/>
    <xf numFmtId="0" fontId="24" fillId="17" borderId="0" xfId="2" applyFont="1" applyFill="1" applyBorder="1"/>
    <xf numFmtId="2" fontId="25" fillId="17" borderId="10" xfId="2" applyNumberFormat="1" applyFont="1" applyFill="1" applyBorder="1"/>
    <xf numFmtId="2" fontId="25" fillId="0" borderId="0" xfId="2" applyNumberFormat="1" applyFont="1" applyFill="1" applyBorder="1"/>
    <xf numFmtId="2" fontId="3" fillId="0" borderId="0" xfId="2" applyNumberFormat="1" applyFill="1" applyBorder="1"/>
    <xf numFmtId="0" fontId="26" fillId="17" borderId="11" xfId="2" applyFont="1" applyFill="1" applyBorder="1"/>
    <xf numFmtId="0" fontId="3" fillId="17" borderId="12" xfId="2" applyFill="1" applyBorder="1"/>
    <xf numFmtId="0" fontId="22" fillId="17" borderId="12" xfId="2" applyFont="1" applyFill="1" applyBorder="1"/>
    <xf numFmtId="0" fontId="23" fillId="17" borderId="13" xfId="2" quotePrefix="1" applyFont="1" applyFill="1" applyBorder="1"/>
    <xf numFmtId="0" fontId="3" fillId="17" borderId="13" xfId="2" applyFill="1" applyBorder="1"/>
    <xf numFmtId="0" fontId="3" fillId="17" borderId="14" xfId="2" applyFill="1" applyBorder="1" applyProtection="1">
      <protection locked="0"/>
    </xf>
    <xf numFmtId="0" fontId="3" fillId="17" borderId="0" xfId="2" applyFill="1" applyBorder="1" applyAlignment="1" applyProtection="1">
      <alignment horizontal="left"/>
      <protection locked="0"/>
    </xf>
    <xf numFmtId="0" fontId="25" fillId="17" borderId="0" xfId="2" applyFont="1" applyFill="1" applyBorder="1" applyProtection="1">
      <protection locked="0"/>
    </xf>
    <xf numFmtId="0" fontId="25" fillId="17" borderId="9" xfId="2" applyFont="1" applyFill="1" applyBorder="1" applyProtection="1">
      <protection locked="0"/>
    </xf>
    <xf numFmtId="0" fontId="27" fillId="0" borderId="15" xfId="2" applyFont="1" applyBorder="1"/>
    <xf numFmtId="0" fontId="3" fillId="0" borderId="10" xfId="2" applyFill="1" applyBorder="1"/>
    <xf numFmtId="49" fontId="3" fillId="17" borderId="12" xfId="2" applyNumberFormat="1" applyFill="1" applyBorder="1" applyAlignment="1" applyProtection="1">
      <alignment horizontal="left"/>
      <protection locked="0"/>
    </xf>
    <xf numFmtId="49" fontId="3" fillId="17" borderId="12" xfId="2" applyNumberFormat="1" applyFill="1" applyBorder="1" applyProtection="1">
      <protection locked="0"/>
    </xf>
    <xf numFmtId="49" fontId="3" fillId="17" borderId="13" xfId="2" applyNumberFormat="1" applyFill="1" applyBorder="1" applyProtection="1">
      <protection locked="0"/>
    </xf>
    <xf numFmtId="0" fontId="26" fillId="17" borderId="11" xfId="2" applyNumberFormat="1" applyFont="1" applyFill="1" applyBorder="1"/>
    <xf numFmtId="0" fontId="25" fillId="17" borderId="13" xfId="2" applyNumberFormat="1" applyFont="1" applyFill="1" applyBorder="1"/>
    <xf numFmtId="0" fontId="3" fillId="17" borderId="15" xfId="2" applyFill="1" applyBorder="1" applyProtection="1">
      <protection locked="0"/>
    </xf>
    <xf numFmtId="0" fontId="3" fillId="17" borderId="16" xfId="2" applyFill="1" applyBorder="1" applyAlignment="1" applyProtection="1">
      <alignment horizontal="left"/>
      <protection locked="0"/>
    </xf>
    <xf numFmtId="0" fontId="25" fillId="17" borderId="16" xfId="2" applyFont="1" applyFill="1" applyBorder="1" applyProtection="1">
      <protection locked="0"/>
    </xf>
    <xf numFmtId="0" fontId="28" fillId="17" borderId="10" xfId="2" quotePrefix="1" applyFont="1" applyFill="1" applyBorder="1" applyProtection="1">
      <protection locked="0"/>
    </xf>
    <xf numFmtId="14" fontId="3" fillId="17" borderId="15" xfId="2" applyNumberFormat="1" applyFont="1" applyFill="1" applyBorder="1" applyAlignment="1" applyProtection="1">
      <alignment horizontal="center"/>
      <protection locked="0"/>
    </xf>
    <xf numFmtId="0" fontId="25" fillId="17" borderId="10" xfId="2" applyNumberFormat="1" applyFont="1" applyFill="1" applyBorder="1" applyProtection="1">
      <protection locked="0"/>
    </xf>
    <xf numFmtId="0" fontId="3" fillId="17" borderId="0" xfId="2" applyFill="1" applyBorder="1" applyAlignment="1">
      <alignment horizontal="left"/>
    </xf>
    <xf numFmtId="0" fontId="25" fillId="17" borderId="0" xfId="2" applyFont="1" applyFill="1" applyBorder="1"/>
    <xf numFmtId="0" fontId="28" fillId="17" borderId="0" xfId="2" quotePrefix="1" applyFont="1" applyFill="1" applyBorder="1"/>
    <xf numFmtId="2" fontId="25" fillId="17" borderId="9" xfId="2" applyNumberFormat="1" applyFont="1" applyFill="1" applyBorder="1"/>
    <xf numFmtId="0" fontId="25" fillId="17" borderId="0" xfId="2" applyFont="1" applyFill="1" applyBorder="1" applyAlignment="1" applyProtection="1">
      <alignment horizontal="center"/>
      <protection locked="0"/>
    </xf>
    <xf numFmtId="0" fontId="25" fillId="17" borderId="0" xfId="2" applyFont="1" applyFill="1" applyBorder="1" applyAlignment="1">
      <alignment horizontal="center"/>
    </xf>
    <xf numFmtId="0" fontId="3" fillId="17" borderId="9" xfId="2" applyFill="1" applyBorder="1" applyAlignment="1">
      <alignment horizontal="center"/>
    </xf>
    <xf numFmtId="0" fontId="25" fillId="17" borderId="0" xfId="2" applyFont="1" applyFill="1"/>
    <xf numFmtId="0" fontId="3" fillId="17" borderId="9" xfId="2" applyFill="1" applyBorder="1" applyAlignment="1">
      <alignment horizontal="right"/>
    </xf>
    <xf numFmtId="49" fontId="29" fillId="17" borderId="0" xfId="2" applyNumberFormat="1" applyFont="1" applyFill="1" applyBorder="1" applyProtection="1">
      <protection locked="0"/>
    </xf>
    <xf numFmtId="49" fontId="3" fillId="17" borderId="0" xfId="2" applyNumberFormat="1" applyFill="1" applyBorder="1" applyAlignment="1" applyProtection="1">
      <alignment horizontal="left"/>
      <protection locked="0"/>
    </xf>
    <xf numFmtId="49" fontId="3" fillId="17" borderId="0" xfId="2" applyNumberFormat="1" applyFill="1" applyBorder="1" applyProtection="1">
      <protection locked="0"/>
    </xf>
    <xf numFmtId="0" fontId="25" fillId="17" borderId="0" xfId="2" applyFont="1" applyFill="1" applyBorder="1" applyAlignment="1">
      <alignment horizontal="left"/>
    </xf>
    <xf numFmtId="0" fontId="28" fillId="17" borderId="0" xfId="2" applyFont="1" applyFill="1" applyBorder="1"/>
    <xf numFmtId="0" fontId="25" fillId="17" borderId="17" xfId="2" applyFont="1" applyFill="1" applyBorder="1" applyAlignment="1" applyProtection="1">
      <alignment horizontal="left"/>
      <protection locked="0"/>
    </xf>
    <xf numFmtId="0" fontId="3" fillId="17" borderId="18" xfId="2" applyFill="1" applyBorder="1" applyAlignment="1" applyProtection="1">
      <alignment horizontal="left"/>
      <protection locked="0"/>
    </xf>
    <xf numFmtId="0" fontId="3" fillId="17" borderId="18" xfId="2" applyFill="1" applyBorder="1" applyProtection="1">
      <protection locked="0"/>
    </xf>
    <xf numFmtId="0" fontId="3" fillId="17" borderId="19" xfId="2" applyFill="1" applyBorder="1" applyProtection="1">
      <protection locked="0"/>
    </xf>
    <xf numFmtId="17" fontId="25" fillId="0" borderId="17" xfId="2" applyNumberFormat="1" applyFont="1" applyFill="1" applyBorder="1"/>
    <xf numFmtId="0" fontId="3" fillId="0" borderId="18" xfId="2" applyFill="1" applyBorder="1"/>
    <xf numFmtId="3" fontId="3" fillId="17" borderId="18" xfId="2" applyNumberFormat="1" applyFill="1" applyBorder="1" applyAlignment="1" applyProtection="1">
      <alignment horizontal="left"/>
      <protection locked="0"/>
    </xf>
    <xf numFmtId="0" fontId="3" fillId="17" borderId="0" xfId="2" applyFill="1" applyAlignment="1">
      <alignment horizontal="left"/>
    </xf>
    <xf numFmtId="0" fontId="28" fillId="17" borderId="17" xfId="2" applyFont="1" applyFill="1" applyBorder="1"/>
    <xf numFmtId="0" fontId="28" fillId="17" borderId="20" xfId="2" applyFont="1" applyFill="1" applyBorder="1" applyAlignment="1">
      <alignment horizontal="center"/>
    </xf>
    <xf numFmtId="0" fontId="28" fillId="17" borderId="19" xfId="2" applyFont="1" applyFill="1" applyBorder="1" applyAlignment="1">
      <alignment horizontal="center"/>
    </xf>
    <xf numFmtId="2" fontId="28" fillId="17" borderId="19" xfId="2" applyNumberFormat="1" applyFont="1" applyFill="1" applyBorder="1"/>
    <xf numFmtId="0" fontId="3" fillId="17" borderId="15" xfId="2" quotePrefix="1" applyFont="1" applyFill="1" applyBorder="1" applyProtection="1">
      <protection locked="0"/>
    </xf>
    <xf numFmtId="0" fontId="3" fillId="17" borderId="21" xfId="2" applyFill="1" applyBorder="1" applyAlignment="1" applyProtection="1">
      <alignment horizontal="center"/>
      <protection locked="0"/>
    </xf>
    <xf numFmtId="0" fontId="3" fillId="17" borderId="10" xfId="2" applyFill="1" applyBorder="1" applyAlignment="1" applyProtection="1">
      <alignment horizontal="center"/>
      <protection locked="0"/>
    </xf>
    <xf numFmtId="165" fontId="3" fillId="17" borderId="10" xfId="2" applyNumberFormat="1" applyFill="1" applyBorder="1" applyAlignment="1" applyProtection="1">
      <alignment horizontal="center"/>
      <protection locked="0"/>
    </xf>
    <xf numFmtId="49" fontId="3" fillId="17" borderId="10" xfId="2" applyNumberFormat="1" applyFont="1" applyFill="1" applyBorder="1" applyAlignment="1" applyProtection="1">
      <protection locked="0"/>
    </xf>
    <xf numFmtId="49" fontId="3" fillId="17" borderId="10" xfId="2" applyNumberFormat="1" applyFill="1" applyBorder="1" applyAlignment="1" applyProtection="1">
      <alignment horizontal="center"/>
      <protection locked="0"/>
    </xf>
    <xf numFmtId="4" fontId="3" fillId="17" borderId="10" xfId="2" applyNumberFormat="1" applyFont="1" applyFill="1" applyBorder="1" applyProtection="1">
      <protection locked="0"/>
    </xf>
    <xf numFmtId="4" fontId="3" fillId="17" borderId="10" xfId="2" applyNumberFormat="1" applyFill="1" applyBorder="1" applyProtection="1">
      <protection locked="0"/>
    </xf>
    <xf numFmtId="4" fontId="3" fillId="0" borderId="0" xfId="2" applyNumberFormat="1" applyFill="1" applyBorder="1"/>
    <xf numFmtId="0" fontId="3" fillId="17" borderId="15" xfId="2" quotePrefix="1" applyFill="1" applyBorder="1" applyProtection="1">
      <protection locked="0"/>
    </xf>
    <xf numFmtId="0" fontId="3" fillId="17" borderId="10" xfId="2" applyNumberFormat="1" applyFill="1" applyBorder="1" applyAlignment="1" applyProtection="1">
      <alignment horizontal="center"/>
      <protection locked="0"/>
    </xf>
    <xf numFmtId="164" fontId="0" fillId="0" borderId="0" xfId="3" applyNumberFormat="1" applyFont="1" applyFill="1" applyBorder="1"/>
    <xf numFmtId="49" fontId="3" fillId="17" borderId="10" xfId="2" applyNumberFormat="1" applyFont="1" applyFill="1" applyBorder="1" applyAlignment="1" applyProtection="1">
      <alignment horizontal="center"/>
      <protection locked="0"/>
    </xf>
    <xf numFmtId="49" fontId="3" fillId="17" borderId="0" xfId="2" applyNumberFormat="1" applyFill="1"/>
    <xf numFmtId="0" fontId="25" fillId="17" borderId="22" xfId="2" applyFont="1" applyFill="1" applyBorder="1"/>
    <xf numFmtId="0" fontId="3" fillId="17" borderId="22" xfId="2" applyFill="1" applyBorder="1"/>
    <xf numFmtId="4" fontId="3" fillId="17" borderId="23" xfId="2" applyNumberFormat="1" applyFill="1" applyBorder="1" applyProtection="1">
      <protection locked="0"/>
    </xf>
    <xf numFmtId="4" fontId="3" fillId="17" borderId="0" xfId="2" applyNumberFormat="1" applyFill="1" applyBorder="1"/>
    <xf numFmtId="0" fontId="30" fillId="17" borderId="11" xfId="2" applyFont="1" applyFill="1" applyBorder="1"/>
    <xf numFmtId="0" fontId="3" fillId="17" borderId="12" xfId="2" applyFill="1" applyBorder="1" applyAlignment="1">
      <alignment horizontal="left"/>
    </xf>
    <xf numFmtId="49" fontId="3" fillId="17" borderId="0" xfId="2" applyNumberFormat="1" applyFill="1" applyBorder="1"/>
    <xf numFmtId="2" fontId="3" fillId="17" borderId="12" xfId="2" applyNumberFormat="1" applyFill="1" applyBorder="1"/>
    <xf numFmtId="2" fontId="3" fillId="17" borderId="13" xfId="2" applyNumberFormat="1" applyFill="1" applyBorder="1"/>
    <xf numFmtId="0" fontId="3" fillId="17" borderId="0" xfId="2" applyFill="1" applyBorder="1" applyProtection="1">
      <protection locked="0"/>
    </xf>
    <xf numFmtId="0" fontId="3" fillId="17" borderId="9" xfId="2" applyFill="1" applyBorder="1" applyProtection="1">
      <protection locked="0"/>
    </xf>
    <xf numFmtId="2" fontId="3" fillId="17" borderId="0" xfId="2" applyNumberFormat="1" applyFill="1" applyProtection="1">
      <protection locked="0"/>
    </xf>
    <xf numFmtId="2" fontId="3" fillId="17" borderId="9" xfId="2" applyNumberFormat="1" applyFill="1" applyBorder="1" applyProtection="1">
      <protection locked="0"/>
    </xf>
    <xf numFmtId="0" fontId="3" fillId="17" borderId="16" xfId="2" applyFill="1" applyBorder="1" applyProtection="1">
      <protection locked="0"/>
    </xf>
    <xf numFmtId="0" fontId="3" fillId="17" borderId="10" xfId="2" applyFill="1" applyBorder="1" applyProtection="1">
      <protection locked="0"/>
    </xf>
    <xf numFmtId="2" fontId="3" fillId="17" borderId="16" xfId="2" applyNumberFormat="1" applyFill="1" applyBorder="1" applyProtection="1">
      <protection locked="0"/>
    </xf>
    <xf numFmtId="2" fontId="3" fillId="17" borderId="10" xfId="2" applyNumberFormat="1" applyFill="1" applyBorder="1" applyProtection="1">
      <protection locked="0"/>
    </xf>
    <xf numFmtId="0" fontId="3" fillId="0" borderId="0" xfId="2" applyFill="1" applyAlignment="1">
      <alignment horizontal="left"/>
    </xf>
    <xf numFmtId="49" fontId="3" fillId="0" borderId="0" xfId="2" applyNumberFormat="1" applyFill="1"/>
    <xf numFmtId="2" fontId="3" fillId="0" borderId="0" xfId="2" applyNumberFormat="1" applyFill="1"/>
    <xf numFmtId="0" fontId="3" fillId="0" borderId="0" xfId="2" applyFill="1" applyBorder="1" applyAlignment="1">
      <alignment horizontal="left"/>
    </xf>
    <xf numFmtId="49" fontId="3" fillId="0" borderId="0" xfId="2" applyNumberFormat="1" applyFill="1" applyBorder="1"/>
    <xf numFmtId="0" fontId="25" fillId="0" borderId="0" xfId="2" applyFont="1" applyFill="1" applyBorder="1"/>
    <xf numFmtId="0" fontId="28" fillId="0" borderId="0" xfId="2" applyFont="1" applyFill="1" applyBorder="1"/>
    <xf numFmtId="0" fontId="28" fillId="0" borderId="0" xfId="2" applyFont="1" applyFill="1" applyBorder="1" applyAlignment="1">
      <alignment horizontal="left"/>
    </xf>
    <xf numFmtId="2" fontId="28" fillId="0" borderId="0" xfId="2" applyNumberFormat="1" applyFont="1" applyFill="1" applyBorder="1"/>
    <xf numFmtId="0" fontId="3" fillId="0" borderId="0" xfId="2" quotePrefix="1" applyFill="1" applyBorder="1" applyAlignment="1">
      <alignment horizontal="left"/>
    </xf>
    <xf numFmtId="0" fontId="3" fillId="0" borderId="0" xfId="2" quotePrefix="1" applyFill="1" applyBorder="1"/>
  </cellXfs>
  <cellStyles count="5">
    <cellStyle name="Normal" xfId="0" builtinId="0"/>
    <cellStyle name="Normal 2" xfId="1"/>
    <cellStyle name="Normal 3" xfId="2"/>
    <cellStyle name="Procent" xfId="4" builtinId="5"/>
    <cellStyle name="Procent 2" xfId="3"/>
  </cellStyles>
  <dxfs count="9"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</dxf>
    <dxf>
      <border outline="0">
        <top style="thin">
          <color theme="4" tint="0.39997558519241921"/>
        </top>
      </border>
    </dxf>
    <dxf>
      <font>
        <strike val="0"/>
        <outline val="0"/>
        <shadow val="0"/>
        <u val="none"/>
        <vertAlign val="baseline"/>
        <name val="Calibri"/>
        <scheme val="minor"/>
      </font>
    </dxf>
    <dxf>
      <border outline="0">
        <bottom style="thin">
          <color theme="4" tint="0.39997558519241921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2.xml"/><Relationship Id="rId13" Type="http://schemas.openxmlformats.org/officeDocument/2006/relationships/sheetMetadata" Target="metadata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connections" Target="connection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17</xdr:row>
      <xdr:rowOff>0</xdr:rowOff>
    </xdr:from>
    <xdr:to>
      <xdr:col>1</xdr:col>
      <xdr:colOff>0</xdr:colOff>
      <xdr:row>17</xdr:row>
      <xdr:rowOff>0</xdr:rowOff>
    </xdr:to>
    <xdr:sp macro="" textlink="">
      <xdr:nvSpPr>
        <xdr:cNvPr id="2" name="Line 2"/>
        <xdr:cNvSpPr>
          <a:spLocks noChangeShapeType="1"/>
        </xdr:cNvSpPr>
      </xdr:nvSpPr>
      <xdr:spPr bwMode="auto">
        <a:xfrm>
          <a:off x="2724150" y="56292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17</xdr:row>
      <xdr:rowOff>0</xdr:rowOff>
    </xdr:from>
    <xdr:to>
      <xdr:col>1</xdr:col>
      <xdr:colOff>0</xdr:colOff>
      <xdr:row>17</xdr:row>
      <xdr:rowOff>0</xdr:rowOff>
    </xdr:to>
    <xdr:sp macro="" textlink="">
      <xdr:nvSpPr>
        <xdr:cNvPr id="3" name="Line 3"/>
        <xdr:cNvSpPr>
          <a:spLocks noChangeShapeType="1"/>
        </xdr:cNvSpPr>
      </xdr:nvSpPr>
      <xdr:spPr bwMode="auto">
        <a:xfrm flipH="1" flipV="1">
          <a:off x="2724150" y="56292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552450</xdr:colOff>
      <xdr:row>7</xdr:row>
      <xdr:rowOff>0</xdr:rowOff>
    </xdr:from>
    <xdr:to>
      <xdr:col>6</xdr:col>
      <xdr:colOff>419100</xdr:colOff>
      <xdr:row>8</xdr:row>
      <xdr:rowOff>0</xdr:rowOff>
    </xdr:to>
    <xdr:sp macro="" textlink="">
      <xdr:nvSpPr>
        <xdr:cNvPr id="2" name="Rectangle 1"/>
        <xdr:cNvSpPr>
          <a:spLocks noChangeArrowheads="1"/>
        </xdr:cNvSpPr>
      </xdr:nvSpPr>
      <xdr:spPr bwMode="auto">
        <a:xfrm>
          <a:off x="3587750" y="1174750"/>
          <a:ext cx="400050" cy="16510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>
    <xdr:from>
      <xdr:col>6</xdr:col>
      <xdr:colOff>0</xdr:colOff>
      <xdr:row>9</xdr:row>
      <xdr:rowOff>0</xdr:rowOff>
    </xdr:from>
    <xdr:to>
      <xdr:col>7</xdr:col>
      <xdr:colOff>0</xdr:colOff>
      <xdr:row>10</xdr:row>
      <xdr:rowOff>0</xdr:rowOff>
    </xdr:to>
    <xdr:sp macro="" textlink="">
      <xdr:nvSpPr>
        <xdr:cNvPr id="3" name="Rectangle 2"/>
        <xdr:cNvSpPr>
          <a:spLocks noChangeArrowheads="1"/>
        </xdr:cNvSpPr>
      </xdr:nvSpPr>
      <xdr:spPr bwMode="auto">
        <a:xfrm>
          <a:off x="3587750" y="1403350"/>
          <a:ext cx="400050" cy="15875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>
    <xdr:from>
      <xdr:col>6</xdr:col>
      <xdr:colOff>0</xdr:colOff>
      <xdr:row>11</xdr:row>
      <xdr:rowOff>6350</xdr:rowOff>
    </xdr:from>
    <xdr:to>
      <xdr:col>7</xdr:col>
      <xdr:colOff>0</xdr:colOff>
      <xdr:row>12</xdr:row>
      <xdr:rowOff>12700</xdr:rowOff>
    </xdr:to>
    <xdr:sp macro="" textlink="">
      <xdr:nvSpPr>
        <xdr:cNvPr id="4" name="Rectangle 3"/>
        <xdr:cNvSpPr>
          <a:spLocks noChangeArrowheads="1"/>
        </xdr:cNvSpPr>
      </xdr:nvSpPr>
      <xdr:spPr bwMode="auto">
        <a:xfrm>
          <a:off x="3587750" y="1631950"/>
          <a:ext cx="400050" cy="16510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>
    <xdr:from>
      <xdr:col>6</xdr:col>
      <xdr:colOff>0</xdr:colOff>
      <xdr:row>13</xdr:row>
      <xdr:rowOff>0</xdr:rowOff>
    </xdr:from>
    <xdr:to>
      <xdr:col>7</xdr:col>
      <xdr:colOff>0</xdr:colOff>
      <xdr:row>14</xdr:row>
      <xdr:rowOff>0</xdr:rowOff>
    </xdr:to>
    <xdr:sp macro="" textlink="">
      <xdr:nvSpPr>
        <xdr:cNvPr id="5" name="Rectangle 4"/>
        <xdr:cNvSpPr>
          <a:spLocks noChangeArrowheads="1"/>
        </xdr:cNvSpPr>
      </xdr:nvSpPr>
      <xdr:spPr bwMode="auto">
        <a:xfrm>
          <a:off x="3587750" y="1847850"/>
          <a:ext cx="400050" cy="15875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>
    <xdr:from>
      <xdr:col>6</xdr:col>
      <xdr:colOff>0</xdr:colOff>
      <xdr:row>15</xdr:row>
      <xdr:rowOff>0</xdr:rowOff>
    </xdr:from>
    <xdr:to>
      <xdr:col>7</xdr:col>
      <xdr:colOff>0</xdr:colOff>
      <xdr:row>16</xdr:row>
      <xdr:rowOff>0</xdr:rowOff>
    </xdr:to>
    <xdr:sp macro="" textlink="">
      <xdr:nvSpPr>
        <xdr:cNvPr id="6" name="Rectangle 5"/>
        <xdr:cNvSpPr>
          <a:spLocks noChangeArrowheads="1"/>
        </xdr:cNvSpPr>
      </xdr:nvSpPr>
      <xdr:spPr bwMode="auto">
        <a:xfrm>
          <a:off x="3587750" y="2070100"/>
          <a:ext cx="400050" cy="15875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</xdr:wsDr>
</file>

<file path=xl/pivotCache/pivotCacheDefinition1.xml><?xml version="1.0" encoding="utf-8"?>
<pivotCacheDefinition xmlns="http://schemas.openxmlformats.org/spreadsheetml/2006/main" xmlns:r="http://schemas.openxmlformats.org/officeDocument/2006/relationships" saveData="0" refreshedBy="Byrd Marika" refreshedDate="45632.267214120373" backgroundQuery="1" createdVersion="6" refreshedVersion="6" minRefreshableVersion="3" recordCount="0" supportSubquery="1" supportAdvancedDrill="1">
  <cacheSource type="external" connectionId="2"/>
  <cacheFields count="30">
    <cacheField name="[Dim Payer].[Payer Contract].[Payer Contract]" caption="Betalare avtal" numFmtId="0" hierarchy="125" level="1">
      <sharedItems containsSemiMixedTypes="0" containsString="0"/>
    </cacheField>
    <cacheField name="[Dim Payer].[Payer].[Payer]" caption="Betalare" numFmtId="0" hierarchy="122" level="1" mappingCount="18">
      <sharedItems count="295">
        <s v="[Dim Payer].[Payer].&amp;[{55BC3152-E7C0-4134-86F6-66BCBE50D05B}]" c="Alexandra Kinell (199112112223)" cp="18">
          <x/>
          <x/>
          <x/>
          <x/>
          <x/>
          <x/>
          <x/>
          <x/>
          <x/>
          <x/>
          <x/>
          <x/>
          <x/>
          <x/>
          <x/>
          <x/>
          <x/>
          <x/>
        </s>
        <s v="[Dim Payer].[Payer].&amp;[{E7F3E50D-D1B5-4DD8-BC1A-AD565FD37A87}]" c="Aneby kommun Antuna Servicehus inventarier (4232661)" cp="18">
          <x v="1"/>
          <x v="1"/>
          <x/>
          <x/>
          <x/>
          <x/>
          <x/>
          <x/>
          <x v="1"/>
          <x v="1"/>
          <x/>
          <x/>
          <x/>
          <x/>
          <x/>
          <x/>
          <x v="1"/>
          <x v="1"/>
        </s>
        <s v="[Dim Payer].[Payer].&amp;[{26531097-29D6-4554-9103-B50C5FDE8EB7}]" c="Aneby kommun Inkontinenshjälpmedel (227257)" cp="18">
          <x v="1"/>
          <x v="2"/>
          <x/>
          <x/>
          <x/>
          <x v="1"/>
          <x/>
          <x/>
          <x v="1"/>
          <x v="2"/>
          <x/>
          <x/>
          <x/>
          <x/>
          <x/>
          <x/>
          <x v="2"/>
          <x v="2"/>
        </s>
        <s v="[Dim Payer].[Payer].&amp;[{E63F3A7E-42A1-467A-819B-7513FCD6EEAB}]" c="Aneby kommun Näringsdryck (227256)" cp="18">
          <x v="1"/>
          <x v="3"/>
          <x/>
          <x/>
          <x/>
          <x v="1"/>
          <x/>
          <x/>
          <x v="1"/>
          <x v="2"/>
          <x/>
          <x/>
          <x/>
          <x/>
          <x/>
          <x/>
          <x v="1"/>
          <x v="1"/>
        </s>
        <s v="[Dim Payer].[Payer].&amp;[{1B3D4378-979F-4899-944A-C33344224226}]" c="Aneby kommun Parksskolan (227536)" cp="18">
          <x v="1"/>
          <x v="4"/>
          <x/>
          <x/>
          <x/>
          <x/>
          <x/>
          <x/>
          <x v="1"/>
          <x v="2"/>
          <x/>
          <x/>
          <x/>
          <x/>
          <x/>
          <x/>
          <x v="1"/>
          <x v="1"/>
        </s>
        <s v="[Dim Payer].[Payer].&amp;[{E0B86F91-D083-4184-852A-E87B5F180339}]" c="Aneby Kommun Rehabhjälpmedel (226101)" cp="18">
          <x v="1"/>
          <x v="5"/>
          <x v="1"/>
          <x/>
          <x/>
          <x v="2"/>
          <x/>
          <x/>
          <x v="1"/>
          <x v="2"/>
          <x/>
          <x/>
          <x/>
          <x/>
          <x/>
          <x/>
          <x v="1"/>
          <x v="1"/>
        </s>
        <s v="[Dim Payer].[Payer].&amp;[{64EF815C-93B7-4E03-91DB-8789C7E1072F}]" c="Eksjö kommun (4210720)" cp="18">
          <x v="2"/>
          <x v="6"/>
          <x/>
          <x/>
          <x/>
          <x/>
          <x/>
          <x/>
          <x v="1"/>
          <x v="2"/>
          <x/>
          <x/>
          <x/>
          <x/>
          <x/>
          <x/>
          <x v="3"/>
          <x v="3"/>
        </s>
        <s v="[Dim Payer].[Payer].&amp;[{8A44C4D1-45E2-4B6E-9406-44E764752773}]" c="Eksjö kommun Almgården inko (227407)" cp="18">
          <x v="2"/>
          <x v="7"/>
          <x/>
          <x/>
          <x/>
          <x/>
          <x/>
          <x/>
          <x v="1"/>
          <x v="2"/>
          <x/>
          <x/>
          <x/>
          <x/>
          <x/>
          <x/>
          <x v="4"/>
          <x v="4"/>
        </s>
        <s v="[Dim Payer].[Payer].&amp;[{B6D644A7-34C4-4E46-8E0D-A3D5AA4A253E}]" c="Eksjö kommun Almgården nutrition (227409)" cp="18">
          <x v="2"/>
          <x v="8"/>
          <x/>
          <x/>
          <x/>
          <x/>
          <x/>
          <x/>
          <x v="1"/>
          <x v="2"/>
          <x/>
          <x/>
          <x/>
          <x/>
          <x/>
          <x/>
          <x v="4"/>
          <x v="4"/>
        </s>
        <s v="[Dim Payer].[Payer].&amp;[{93DB7576-7461-45E9-998D-8DE8B632B329}]" c="Eksjö kommun Baronens förskola (227581)" cp="18">
          <x v="2"/>
          <x v="9"/>
          <x/>
          <x/>
          <x/>
          <x/>
          <x/>
          <x/>
          <x v="1"/>
          <x v="2"/>
          <x/>
          <x/>
          <x/>
          <x/>
          <x/>
          <x/>
          <x v="5"/>
          <x v="5"/>
        </s>
        <s v="[Dim Payer].[Payer].&amp;[{A7E9FA25-CB4A-483E-8984-DC1FBBF39184}]" c="Eksjö kommun Centralköket Snäckan (227545)" cp="18">
          <x v="2"/>
          <x v="10"/>
          <x/>
          <x/>
          <x/>
          <x/>
          <x/>
          <x/>
          <x v="1"/>
          <x v="2"/>
          <x/>
          <x/>
          <x/>
          <x/>
          <x/>
          <x/>
          <x v="6"/>
          <x v="6"/>
        </s>
        <s v="[Dim Payer].[Payer].&amp;[{DC56581F-2FC5-410B-B2C5-51AD242C506C}]" c="Eksjö Kommun Eksjö Gymnasium (227630)" cp="18">
          <x v="2"/>
          <x v="11"/>
          <x/>
          <x/>
          <x/>
          <x/>
          <x/>
          <x/>
          <x v="1"/>
          <x v="2"/>
          <x/>
          <x/>
          <x/>
          <x/>
          <x/>
          <x/>
          <x v="7"/>
          <x v="7"/>
        </s>
        <s v="[Dim Payer].[Payer].&amp;[{438B028C-E416-4461-8EF4-509B0F491961}]" c="Eksjö Kommun Grevhagsskolan (226118)" cp="18">
          <x v="2"/>
          <x v="12"/>
          <x/>
          <x/>
          <x/>
          <x/>
          <x/>
          <x/>
          <x v="1"/>
          <x v="2"/>
          <x/>
          <x/>
          <x/>
          <x/>
          <x/>
          <x/>
          <x v="5"/>
          <x v="5"/>
        </s>
        <s v="[Dim Payer].[Payer].&amp;[{BB46E2F6-1F29-4D4E-A067-0B4B146CD4A9}]" c="Eksjö kommun inko, nutr.tillb och diabetes (226725)" cp="18">
          <x v="2"/>
          <x v="13"/>
          <x/>
          <x/>
          <x/>
          <x/>
          <x/>
          <x/>
          <x v="1"/>
          <x v="2"/>
          <x/>
          <x/>
          <x/>
          <x/>
          <x/>
          <x/>
          <x v="6"/>
          <x v="6"/>
        </s>
        <s v="[Dim Payer].[Payer].&amp;[{DE82279D-6FC2-48F3-8AA0-8A45F8E6170C}]" c="Eksjö kommun Marieberg (227560)" cp="18">
          <x v="2"/>
          <x v="14"/>
          <x/>
          <x/>
          <x/>
          <x/>
          <x/>
          <x/>
          <x v="1"/>
          <x v="2"/>
          <x/>
          <x/>
          <x/>
          <x/>
          <x/>
          <x/>
          <x v="4"/>
          <x v="4"/>
        </s>
        <s v="[Dim Payer].[Payer].&amp;[{C2F74EE6-7C40-4EB5-B46A-E3BA3453AADB}]" c="Eksjö kommun Marieberg nutrition (227195)" cp="18">
          <x v="2"/>
          <x v="15"/>
          <x/>
          <x/>
          <x/>
          <x v="1"/>
          <x/>
          <x/>
          <x v="1"/>
          <x v="2"/>
          <x/>
          <x/>
          <x/>
          <x/>
          <x/>
          <x/>
          <x v="4"/>
          <x v="4"/>
        </s>
        <s v="[Dim Payer].[Payer].&amp;[{7FFFE030-FC36-449E-B5C8-7147E21E327C}]" c="Eksjö Kommun Mogården (227639)" cp="18">
          <x v="2"/>
          <x v="16"/>
          <x/>
          <x/>
          <x/>
          <x/>
          <x/>
          <x/>
          <x v="1"/>
          <x v="2"/>
          <x/>
          <x/>
          <x/>
          <x/>
          <x/>
          <x/>
          <x v="8"/>
          <x v="8"/>
        </s>
        <s v="[Dim Payer].[Payer].&amp;[{D42CF200-929C-4EDE-8CFD-970942D66321}]" c="Eksjö kommun Mogården inko (227410)" cp="18">
          <x v="2"/>
          <x v="17"/>
          <x/>
          <x/>
          <x/>
          <x v="1"/>
          <x/>
          <x/>
          <x v="1"/>
          <x v="2"/>
          <x/>
          <x/>
          <x/>
          <x/>
          <x/>
          <x/>
          <x v="8"/>
          <x v="8"/>
        </s>
        <s v="[Dim Payer].[Payer].&amp;[{81580CBF-C4D7-4E72-98AC-30C094458A97}]" c="Eksjö kommun Mogården nutrition (227412)" cp="18">
          <x v="2"/>
          <x v="18"/>
          <x/>
          <x/>
          <x/>
          <x/>
          <x/>
          <x/>
          <x v="1"/>
          <x v="2"/>
          <x/>
          <x/>
          <x/>
          <x/>
          <x/>
          <x/>
          <x v="8"/>
          <x v="8"/>
        </s>
        <s v="[Dim Payer].[Payer].&amp;[{E961E49E-2D56-4674-A14B-D826D1A53133}]" c="Eksjö kommun ORD Eksjö inko (227414)" cp="18">
          <x v="2"/>
          <x v="19"/>
          <x/>
          <x/>
          <x/>
          <x v="1"/>
          <x/>
          <x/>
          <x v="1"/>
          <x v="2"/>
          <x/>
          <x/>
          <x/>
          <x/>
          <x/>
          <x/>
          <x v="6"/>
          <x v="6"/>
        </s>
        <s v="[Dim Payer].[Payer].&amp;[{72CB1F02-9646-48D6-8C99-5F648EFB0F93}]" c="Eksjö Kommun Rehab Hjälpmedel (226015)" cp="18">
          <x v="2"/>
          <x v="20"/>
          <x v="1"/>
          <x/>
          <x/>
          <x v="1"/>
          <x/>
          <x/>
          <x v="1"/>
          <x v="2"/>
          <x/>
          <x/>
          <x/>
          <x/>
          <x/>
          <x/>
          <x v="6"/>
          <x v="6"/>
        </s>
        <s v="[Dim Payer].[Payer].&amp;[{06EF1DB9-8584-4BC5-B641-D84D4BC896CE}]" c="Eksjö kommun Sängar säbo (227489)" cp="18">
          <x v="2"/>
          <x v="21"/>
          <x/>
          <x/>
          <x/>
          <x/>
          <x/>
          <x/>
          <x v="1"/>
          <x v="2"/>
          <x/>
          <x/>
          <x/>
          <x/>
          <x/>
          <x/>
          <x v="3"/>
          <x v="3"/>
        </s>
        <s v="[Dim Payer].[Payer].&amp;[{5CD69F88-DAF1-4DC9-BF72-E313CFDBED28}]" c="Eksjö kommun Skogshyddans Nya Gruppbostad (227503)" cp="18">
          <x v="2"/>
          <x v="22"/>
          <x/>
          <x/>
          <x/>
          <x/>
          <x/>
          <x/>
          <x v="1"/>
          <x v="2"/>
          <x/>
          <x/>
          <x/>
          <x/>
          <x/>
          <x/>
          <x v="3"/>
          <x v="3"/>
        </s>
        <s v="[Dim Payer].[Payer].&amp;[{2D820ADD-9977-4C9B-AD63-D8DBCB86819E}]" c="Eksjö kommun Solgården (226689)" cp="18">
          <x v="3"/>
          <x v="23"/>
          <x/>
          <x/>
          <x/>
          <x/>
          <x/>
          <x/>
          <x v="1"/>
          <x v="2"/>
          <x/>
          <x/>
          <x/>
          <x/>
          <x/>
          <x/>
          <x v="9"/>
          <x v="9"/>
        </s>
        <s v="[Dim Payer].[Payer].&amp;[{E5C89509-B233-4F1A-B25C-A11ACB88EAD8}]" c="Eksjö kommun Solgården nutrition (227196)" cp="18">
          <x v="3"/>
          <x v="24"/>
          <x/>
          <x/>
          <x/>
          <x v="1"/>
          <x/>
          <x/>
          <x v="1"/>
          <x v="2"/>
          <x/>
          <x/>
          <x/>
          <x/>
          <x/>
          <x/>
          <x v="9"/>
          <x v="9"/>
        </s>
        <s v="[Dim Payer].[Payer].&amp;[{560F8661-2AF6-4324-B752-B9ED9F59FBBF}]" c="Eksjö kommun, Almgården (227561)" cp="18">
          <x v="2"/>
          <x v="25"/>
          <x/>
          <x/>
          <x/>
          <x/>
          <x/>
          <x/>
          <x v="1"/>
          <x v="2"/>
          <x/>
          <x/>
          <x/>
          <x/>
          <x/>
          <x/>
          <x v="4"/>
          <x v="4"/>
        </s>
        <s v="[Dim Payer].[Payer].&amp;[{17C4BC64-D9C6-4523-9B89-1100951500C1}]" c="Eksjö kommun, Äventyrets förskola (4119425)" cp="18">
          <x v="2"/>
          <x v="26"/>
          <x/>
          <x/>
          <x/>
          <x/>
          <x/>
          <x/>
          <x v="1"/>
          <x v="1"/>
          <x/>
          <x/>
          <x/>
          <x/>
          <x/>
          <x/>
          <x v="8"/>
          <x v="8"/>
        </s>
        <s v="[Dim Payer].[Payer].&amp;[{9CA00539-ADEF-45AC-8023-45DEAAF27B30}]" c="Eksjö kommun, Bullerbyns förskola (227633)" cp="18">
          <x v="4"/>
          <x v="27"/>
          <x/>
          <x/>
          <x/>
          <x/>
          <x/>
          <x/>
          <x v="1"/>
          <x v="2"/>
          <x/>
          <x/>
          <x/>
          <x/>
          <x/>
          <x/>
          <x v="10"/>
          <x v="10"/>
        </s>
        <s v="[Dim Payer].[Payer].&amp;[{1D17D510-2D66-4251-BC77-2E4D78B73BEB}]" c="Eksjö kommun, Ekens förskola (227600)" cp="18">
          <x v="2"/>
          <x v="28"/>
          <x/>
          <x/>
          <x/>
          <x/>
          <x/>
          <x/>
          <x v="1"/>
          <x v="2"/>
          <x/>
          <x/>
          <x/>
          <x/>
          <x/>
          <x/>
          <x v="3"/>
          <x v="3"/>
        </s>
        <s v="[Dim Payer].[Payer].&amp;[{B04BD8F6-2BEA-4016-9818-48E390AF8EE0}]" c="Eksjö kommun, Slottets förskola (227608)" cp="18">
          <x v="2"/>
          <x v="29"/>
          <x/>
          <x/>
          <x/>
          <x/>
          <x/>
          <x/>
          <x v="1"/>
          <x v="2"/>
          <x/>
          <x/>
          <x/>
          <x/>
          <x/>
          <x/>
          <x v="5"/>
          <x v="5"/>
        </s>
        <s v="[Dim Payer].[Payer].&amp;[{100188D8-6134-417A-90A6-46697A1F4F23}]" c="Gislaveds kommun Åtteråsskolan köket (227617)" cp="18">
          <x v="5"/>
          <x v="30"/>
          <x/>
          <x/>
          <x/>
          <x/>
          <x/>
          <x/>
          <x v="1"/>
          <x v="2"/>
          <x/>
          <x/>
          <x/>
          <x/>
          <x/>
          <x/>
          <x v="11"/>
          <x v="11"/>
        </s>
        <s v="[Dim Payer].[Payer].&amp;[{88E6E177-7781-4123-ADF6-041BBA58B4BC}]" c="Gislaveds kommun Blomstervägens Äo (227105)" cp="18">
          <x v="6"/>
          <x v="31"/>
          <x/>
          <x/>
          <x/>
          <x/>
          <x/>
          <x/>
          <x v="1"/>
          <x v="2"/>
          <x/>
          <x/>
          <x/>
          <x/>
          <x/>
          <x/>
          <x v="12"/>
          <x v="12"/>
        </s>
        <s v="[Dim Payer].[Payer].&amp;[{6E5D7E30-F5F3-4F8F-830A-BA8FE8DA39EC}]" c="Gislaveds kommun Blomstervägens Demensboende (227558)" cp="18">
          <x v="6"/>
          <x v="32"/>
          <x/>
          <x/>
          <x/>
          <x/>
          <x/>
          <x/>
          <x v="1"/>
          <x v="2"/>
          <x/>
          <x/>
          <x/>
          <x/>
          <x/>
          <x/>
          <x v="12"/>
          <x v="12"/>
        </s>
        <s v="[Dim Payer].[Payer].&amp;[{6A4157D1-EAE4-47E2-82B3-9EB215AE595B}]" c="Gislaveds kommun Ekbackens Äo (226427)" cp="18">
          <x v="7"/>
          <x v="33"/>
          <x/>
          <x/>
          <x/>
          <x v="1"/>
          <x/>
          <x/>
          <x v="1"/>
          <x v="2"/>
          <x/>
          <x/>
          <x/>
          <x/>
          <x/>
          <x/>
          <x v="13"/>
          <x v="13"/>
        </s>
        <s v="[Dim Payer].[Payer].&amp;[{80DC219A-0FB8-4203-BEB6-6993E5A79913}]" c="Gislaveds kommun Gruppbostad Ågatan (4185785)" cp="18">
          <x v="6"/>
          <x v="34"/>
          <x/>
          <x/>
          <x/>
          <x/>
          <x/>
          <x/>
          <x v="1"/>
          <x v="1"/>
          <x/>
          <x/>
          <x/>
          <x/>
          <x/>
          <x/>
          <x v="14"/>
          <x v="14"/>
        </s>
        <s v="[Dim Payer].[Payer].&amp;[{66658A18-7DC6-4C1A-B77C-06505ED23EDE}]" c="Gislaveds kommun Hagagårdens Demensboende (227103)" cp="18">
          <x v="5"/>
          <x v="35"/>
          <x/>
          <x/>
          <x/>
          <x/>
          <x/>
          <x/>
          <x v="1"/>
          <x v="2"/>
          <x/>
          <x/>
          <x/>
          <x/>
          <x/>
          <x/>
          <x v="15"/>
          <x v="15"/>
        </s>
        <s v="[Dim Payer].[Payer].&amp;[{694B4D40-EA74-47C3-A1A7-96BDE229A30A}]" c="Gislaveds kommun Hemsjukvård (227325)" cp="18">
          <x v="6"/>
          <x v="36"/>
          <x/>
          <x/>
          <x/>
          <x v="1"/>
          <x/>
          <x/>
          <x v="1"/>
          <x v="2"/>
          <x/>
          <x/>
          <x/>
          <x/>
          <x/>
          <x/>
          <x v="14"/>
          <x v="14"/>
        </s>
        <s v="[Dim Payer].[Payer].&amp;[{67B98B0C-B30A-4E58-BD85-8014CCB29F7A}]" c="Gislaveds kommun Hestragårdens Äo (227037)" cp="18">
          <x v="8"/>
          <x v="37"/>
          <x/>
          <x/>
          <x/>
          <x v="1"/>
          <x/>
          <x/>
          <x v="1"/>
          <x v="2"/>
          <x/>
          <x/>
          <x/>
          <x/>
          <x/>
          <x/>
          <x v="16"/>
          <x v="16"/>
        </s>
        <s v="[Dim Payer].[Payer].&amp;[{551D413E-5F3C-4E0C-A75B-40C3C12269DA}]" c="Gislaveds kommun Klockaregårdens Äo (226763)" cp="18">
          <x v="9"/>
          <x v="38"/>
          <x/>
          <x/>
          <x/>
          <x/>
          <x/>
          <x/>
          <x v="1"/>
          <x v="2"/>
          <x/>
          <x/>
          <x/>
          <x/>
          <x/>
          <x/>
          <x v="17"/>
          <x v="17"/>
        </s>
        <s v="[Dim Payer].[Payer].&amp;[{5F6123AD-386C-4C14-8D11-0FF45D808AFB}]" c="Gislaveds kommun Korttids/Hemtagningsteam (227499)" cp="18">
          <x v="10"/>
          <x v="39"/>
          <x/>
          <x/>
          <x/>
          <x/>
          <x/>
          <x/>
          <x v="1"/>
          <x v="2"/>
          <x/>
          <x/>
          <x/>
          <x/>
          <x/>
          <x/>
          <x v="18"/>
          <x v="18"/>
        </s>
        <s v="[Dim Payer].[Payer].&amp;[{A59DCA6D-0E96-43B3-A249-AB56712D4448}]" c="Gislaveds kommun Lästgränd gruppboende (4125335)" cp="18">
          <x v="6"/>
          <x v="40"/>
          <x/>
          <x/>
          <x/>
          <x/>
          <x/>
          <x/>
          <x v="1"/>
          <x v="1"/>
          <x/>
          <x/>
          <x/>
          <x/>
          <x/>
          <x/>
          <x v="14"/>
          <x v="14"/>
        </s>
        <s v="[Dim Payer].[Payer].&amp;[{30C002F1-8673-413D-867B-51868AE87DF5}]" c="Gislaveds kommun Lugnets Äo (226604)" cp="18">
          <x v="11"/>
          <x v="41"/>
          <x/>
          <x/>
          <x/>
          <x/>
          <x/>
          <x/>
          <x v="1"/>
          <x v="2"/>
          <x/>
          <x/>
          <x/>
          <x/>
          <x/>
          <x/>
          <x v="19"/>
          <x v="19"/>
        </s>
        <s v="[Dim Payer].[Payer].&amp;[{D22A7F06-D170-421D-A2E5-7DB3E6A7FBD0}]" c="Gislaveds kommun Lundåkerskolan (227043)" cp="18">
          <x v="6"/>
          <x v="42"/>
          <x/>
          <x/>
          <x/>
          <x/>
          <x/>
          <x/>
          <x v="1"/>
          <x v="2"/>
          <x/>
          <x/>
          <x/>
          <x/>
          <x/>
          <x/>
          <x v="20"/>
          <x v="20"/>
        </s>
        <s v="[Dim Payer].[Payer].&amp;[{CC9D2A98-B9A9-493C-8BE9-927BA0029DFE}]" c="Gislaveds kommun Mariagårdens Äo (227173)" cp="18">
          <x v="5"/>
          <x v="43"/>
          <x/>
          <x/>
          <x/>
          <x/>
          <x/>
          <x/>
          <x v="1"/>
          <x v="2"/>
          <x/>
          <x/>
          <x/>
          <x/>
          <x/>
          <x/>
          <x v="15"/>
          <x v="15"/>
        </s>
        <s v="[Dim Payer].[Payer].&amp;[{870848EA-33A0-4322-91F0-B83BAB8CD3CB}]" c="Gislaveds Kommun Regeringsgatans gruppboende (226817)" cp="18">
          <x v="6"/>
          <x v="44"/>
          <x/>
          <x/>
          <x/>
          <x/>
          <x/>
          <x/>
          <x v="1"/>
          <x v="2"/>
          <x/>
          <x/>
          <x/>
          <x/>
          <x/>
          <x/>
          <x v="12"/>
          <x v="12"/>
        </s>
        <s v="[Dim Payer].[Payer].&amp;[{FFADFE25-50CA-484F-9FEE-4ABCC9324783}]" c="Gislaveds Kommun Rehab Norr (226020)" cp="18">
          <x v="6"/>
          <x v="45"/>
          <x v="1"/>
          <x/>
          <x/>
          <x v="1"/>
          <x/>
          <x/>
          <x v="1"/>
          <x v="2"/>
          <x/>
          <x/>
          <x/>
          <x/>
          <x/>
          <x/>
          <x v="14"/>
          <x v="14"/>
        </s>
        <s v="[Dim Payer].[Payer].&amp;[{39C53D46-CCF5-43D8-9977-09F6FFEC927C}]" c="Gislaveds Kommun Särskola (226505)" cp="18">
          <x v="6"/>
          <x v="46"/>
          <x/>
          <x/>
          <x/>
          <x/>
          <x/>
          <x/>
          <x v="1"/>
          <x v="2"/>
          <x/>
          <x/>
          <x/>
          <x/>
          <x/>
          <x/>
          <x v="21"/>
          <x v="21"/>
        </s>
        <s v="[Dim Payer].[Payer].&amp;[{2B1799A9-9EFA-4E50-97A1-F1CB893180D8}]" c="Gislaveds kommun Solbacka Äo (226848)" cp="18">
          <x v="10"/>
          <x v="47"/>
          <x/>
          <x/>
          <x/>
          <x/>
          <x/>
          <x/>
          <x v="1"/>
          <x v="2"/>
          <x/>
          <x/>
          <x/>
          <x/>
          <x/>
          <x/>
          <x v="18"/>
          <x v="18"/>
        </s>
        <s v="[Dim Payer].[Payer].&amp;[{2C2BCEED-B71A-40B9-B867-EAA0FB0BF208}]" c="Gislaveds kommun Vitsippan (226783)" cp="18">
          <x v="6"/>
          <x v="48"/>
          <x/>
          <x/>
          <x/>
          <x/>
          <x/>
          <x/>
          <x v="1"/>
          <x v="2"/>
          <x/>
          <x/>
          <x/>
          <x/>
          <x/>
          <x/>
          <x v="22"/>
          <x v="22"/>
        </s>
        <s v="[Dim Payer].[Payer].&amp;[{725A3617-4661-4260-B5D9-0FE3FE7050AB}]" c="Gnosjö Kommun (227300)" cp="18">
          <x v="12"/>
          <x v="49"/>
          <x/>
          <x/>
          <x/>
          <x/>
          <x/>
          <x/>
          <x v="1"/>
          <x v="2"/>
          <x/>
          <x/>
          <x/>
          <x/>
          <x/>
          <x/>
          <x v="23"/>
          <x v="23"/>
        </s>
        <s v="[Dim Payer].[Payer].&amp;[{CD7E0A67-46F6-4E02-93FD-36158F725D9E}]" c="Gnosjö kommun Inko, Näringstillbehör, Diabetes (227336)" cp="18">
          <x v="12"/>
          <x v="50"/>
          <x/>
          <x/>
          <x/>
          <x/>
          <x/>
          <x/>
          <x v="1"/>
          <x v="2"/>
          <x/>
          <x/>
          <x/>
          <x/>
          <x/>
          <x/>
          <x v="24"/>
          <x v="24"/>
        </s>
        <s v="[Dim Payer].[Payer].&amp;[{9B77D69F-7081-48FB-9DA6-80B8E63AB240}]" c="Gnosjö kommun Näring (227337)" cp="18">
          <x v="12"/>
          <x v="51"/>
          <x/>
          <x/>
          <x/>
          <x/>
          <x/>
          <x/>
          <x v="1"/>
          <x v="2"/>
          <x/>
          <x/>
          <x/>
          <x/>
          <x/>
          <x/>
          <x v="24"/>
          <x v="24"/>
        </s>
        <s v="[Dim Payer].[Payer].&amp;[{2CAB31FA-3719-4490-8F91-2A670B6F95BB}]" c="Gnosjö Kommun Rehabhjälpmedel (226025)" cp="18">
          <x v="12"/>
          <x v="52"/>
          <x v="1"/>
          <x/>
          <x/>
          <x v="1"/>
          <x/>
          <x/>
          <x v="1"/>
          <x v="2"/>
          <x/>
          <x/>
          <x/>
          <x/>
          <x/>
          <x/>
          <x v="24"/>
          <x v="24"/>
        </s>
        <s v="[Dim Payer].[Payer].&amp;[{63F9022A-89E9-4FA7-B5BC-17B68445977E}]" c="Habo kommun Björken äo (4094695)" cp="18">
          <x v="13"/>
          <x v="53"/>
          <x/>
          <x/>
          <x/>
          <x/>
          <x/>
          <x/>
          <x v="1"/>
          <x v="2"/>
          <x/>
          <x/>
          <x/>
          <x/>
          <x/>
          <x/>
          <x v="25"/>
          <x v="25"/>
        </s>
        <s v="[Dim Payer].[Payer].&amp;[{549C39A8-644A-4B1D-9AE5-2EA33B5E9AB2}]" c="Habo kommun kost (227266)" cp="18">
          <x v="13"/>
          <x v="54"/>
          <x/>
          <x/>
          <x/>
          <x/>
          <x/>
          <x/>
          <x v="1"/>
          <x v="2"/>
          <x/>
          <x/>
          <x/>
          <x/>
          <x/>
          <x/>
          <x v="25"/>
          <x v="25"/>
        </s>
        <s v="[Dim Payer].[Payer].&amp;[{74EDA7D1-20EE-441D-A2A0-20F627392FB6}]" c="Habo kommun ORDBO inkontinens (227331)" cp="18">
          <x v="13"/>
          <x v="55"/>
          <x/>
          <x/>
          <x/>
          <x/>
          <x/>
          <x/>
          <x v="1"/>
          <x v="2"/>
          <x/>
          <x/>
          <x/>
          <x/>
          <x/>
          <x/>
          <x v="25"/>
          <x v="25"/>
        </s>
        <s v="[Dim Payer].[Payer].&amp;[{81EB655F-1278-42B1-BB0D-F03A35239BBE}]" c="Habo kommun ORDBO nutrition (227330)" cp="18">
          <x v="13"/>
          <x v="56"/>
          <x/>
          <x/>
          <x/>
          <x v="1"/>
          <x/>
          <x/>
          <x v="1"/>
          <x v="2"/>
          <x/>
          <x/>
          <x/>
          <x/>
          <x/>
          <x/>
          <x v="25"/>
          <x v="25"/>
        </s>
        <s v="[Dim Payer].[Payer].&amp;[{31809990-ECDA-4057-8263-95A11125E38F}]" c="Habo Kommun Rehabhjälpmedel (226037)" cp="18">
          <x v="13"/>
          <x v="57"/>
          <x v="1"/>
          <x/>
          <x/>
          <x v="2"/>
          <x/>
          <x/>
          <x v="1"/>
          <x v="2"/>
          <x/>
          <x/>
          <x/>
          <x/>
          <x/>
          <x/>
          <x v="26"/>
          <x v="26"/>
        </s>
        <s v="[Dim Payer].[Payer].&amp;[{C8844E7C-E85D-4BED-A2E8-0C46B7089EAE}]" c="Habo kommun SÄBO Demens inkontinens (227335)" cp="18">
          <x v="13"/>
          <x v="58"/>
          <x/>
          <x/>
          <x/>
          <x/>
          <x/>
          <x/>
          <x v="1"/>
          <x v="2"/>
          <x/>
          <x/>
          <x/>
          <x/>
          <x/>
          <x/>
          <x v="25"/>
          <x v="25"/>
        </s>
        <s v="[Dim Payer].[Payer].&amp;[{5FDB6FDF-83D7-498E-9269-3F290881BB06}]" c="Habo kommun SÄBO Demens nutrition (227334)" cp="18">
          <x v="13"/>
          <x v="59"/>
          <x/>
          <x/>
          <x/>
          <x/>
          <x/>
          <x/>
          <x v="1"/>
          <x v="2"/>
          <x/>
          <x/>
          <x/>
          <x/>
          <x/>
          <x/>
          <x v="26"/>
          <x v="26"/>
        </s>
        <s v="[Dim Payer].[Payer].&amp;[{1D5361FE-680C-4293-B01C-A0A5A4FA5FAE}]" c="Habo kommun SÄBO inkontinens (227333)" cp="18">
          <x v="13"/>
          <x v="60"/>
          <x/>
          <x/>
          <x/>
          <x/>
          <x/>
          <x/>
          <x v="1"/>
          <x v="2"/>
          <x/>
          <x/>
          <x/>
          <x/>
          <x/>
          <x/>
          <x v="26"/>
          <x v="26"/>
        </s>
        <s v="[Dim Payer].[Payer].&amp;[{278127D7-3744-4A39-84FC-09968E41945B}]" c="Habo kommun SÄBO nutrition (227332)" cp="18">
          <x v="13"/>
          <x v="61"/>
          <x/>
          <x/>
          <x/>
          <x/>
          <x/>
          <x/>
          <x v="1"/>
          <x v="2"/>
          <x/>
          <x/>
          <x/>
          <x/>
          <x/>
          <x/>
          <x v="26"/>
          <x v="26"/>
        </s>
        <s v="[Dim Payer].[Payer].&amp;[{EBA38B0F-DB51-4BC1-84A2-B0363626F7B3}]" c="Handikappsomsorgen Vetlanda Kommun (226803)" cp="18">
          <x v="14"/>
          <x v="62"/>
          <x/>
          <x/>
          <x/>
          <x v="1"/>
          <x/>
          <x/>
          <x v="1"/>
          <x v="2"/>
          <x/>
          <x/>
          <x/>
          <x/>
          <x/>
          <x/>
          <x v="27"/>
          <x v="27"/>
        </s>
        <s v="[Dim Payer].[Payer].&amp;[{A962E3CE-4174-46F7-9F16-7D444DCEE7F5}]" c="Jönköping kommun (227011)" cp="18">
          <x/>
          <x v="63"/>
          <x/>
          <x/>
          <x/>
          <x/>
          <x/>
          <x/>
          <x v="1"/>
          <x v="2"/>
          <x/>
          <x/>
          <x/>
          <x/>
          <x/>
          <x/>
          <x v="28"/>
          <x v="28"/>
        </s>
        <s v="[Dim Payer].[Payer].&amp;[{FA204215-BFA7-47AF-9A13-116F0F5A0D62}]" c="Jönköpings kommun Ädelstenens äb (226423)" cp="18">
          <x/>
          <x v="64"/>
          <x/>
          <x/>
          <x/>
          <x v="1"/>
          <x/>
          <x/>
          <x v="1"/>
          <x v="2"/>
          <x/>
          <x/>
          <x/>
          <x/>
          <x/>
          <x/>
          <x v="29"/>
          <x v="29"/>
        </s>
        <s v="[Dim Payer].[Payer].&amp;[{1AA91E2F-4842-40A5-B6DF-0E38F23973E9}]" c="Jönköpings kommun Ängsforsvägen dagcenter (227164)" cp="18">
          <x/>
          <x v="65"/>
          <x/>
          <x/>
          <x/>
          <x/>
          <x/>
          <x/>
          <x v="1"/>
          <x v="2"/>
          <x/>
          <x/>
          <x/>
          <x/>
          <x/>
          <x/>
          <x v="30"/>
          <x v="30"/>
        </s>
        <s v="[Dim Payer].[Payer].&amp;[{F9739E24-59E5-433A-9442-B18A9F8C83D5}]" c="Jönköpings kommun Ankarets dagverksamhet (226927)" cp="18">
          <x/>
          <x v="66"/>
          <x/>
          <x/>
          <x/>
          <x/>
          <x/>
          <x/>
          <x v="1"/>
          <x v="2"/>
          <x/>
          <x/>
          <x/>
          <x/>
          <x/>
          <x/>
          <x v="31"/>
          <x v="31"/>
        </s>
        <s v="[Dim Payer].[Payer].&amp;[{3358B310-EDDC-4217-BCD2-0C2A23A0C0D3}]" c="Jönköpings kommun Annero äb (226207)" cp="18">
          <x v="15"/>
          <x v="67"/>
          <x/>
          <x/>
          <x/>
          <x/>
          <x/>
          <x/>
          <x v="1"/>
          <x v="2"/>
          <x/>
          <x/>
          <x/>
          <x/>
          <x/>
          <x/>
          <x v="32"/>
          <x v="32"/>
        </s>
        <s v="[Dim Payer].[Payer].&amp;[{5E6B0C6F-C390-449F-BD5A-3541FB998E09}]" c="Jönköpings kommun Åsenvägens dc (226796)" cp="18">
          <x/>
          <x v="68"/>
          <x/>
          <x/>
          <x/>
          <x/>
          <x/>
          <x/>
          <x v="1"/>
          <x v="2"/>
          <x/>
          <x/>
          <x/>
          <x/>
          <x/>
          <x/>
          <x v="33"/>
          <x v="33"/>
        </s>
        <s v="[Dim Payer].[Payer].&amp;[{67CF25B6-C30A-4FC6-82A6-B09637B914C1}]" c="Jönköpings kommun Attarps anpassade grundskola (4231950)" cp="18">
          <x v="16"/>
          <x v="69"/>
          <x/>
          <x/>
          <x/>
          <x/>
          <x/>
          <x/>
          <x v="1"/>
          <x v="1"/>
          <x/>
          <x/>
          <x/>
          <x/>
          <x/>
          <x/>
          <x v="34"/>
          <x v="34"/>
        </s>
        <s v="[Dim Payer].[Payer].&amp;[{829D2093-7282-4AA9-9190-BB2195690EEA}]" c="Jönköpings kommun Attarpsskolan (227357)" cp="18">
          <x v="16"/>
          <x v="70"/>
          <x/>
          <x/>
          <x/>
          <x/>
          <x/>
          <x/>
          <x v="1"/>
          <x v="2"/>
          <x/>
          <x/>
          <x/>
          <x/>
          <x/>
          <x/>
          <x v="34"/>
          <x v="34"/>
        </s>
        <s v="[Dim Payer].[Payer].&amp;[{545A8F3B-4342-4D9B-9349-A3237854012D}]" c="Jönköpings Kommun Bäckadalsgymn (226599)" cp="18">
          <x/>
          <x v="71"/>
          <x/>
          <x/>
          <x/>
          <x/>
          <x/>
          <x/>
          <x v="1"/>
          <x v="2"/>
          <x/>
          <x/>
          <x/>
          <x/>
          <x/>
          <x/>
          <x v="28"/>
          <x v="28"/>
        </s>
        <s v="[Dim Payer].[Payer].&amp;[{A2FAD25B-7B1F-4E22-BCF4-F26AAAF231A4}]" c="Jönköpings kommun Bondbergets äldreboende (226342)" cp="18">
          <x/>
          <x v="72"/>
          <x/>
          <x/>
          <x/>
          <x v="1"/>
          <x/>
          <x/>
          <x v="1"/>
          <x v="2"/>
          <x/>
          <x/>
          <x/>
          <x/>
          <x/>
          <x/>
          <x v="35"/>
          <x v="35"/>
        </s>
        <s v="[Dim Payer].[Payer].&amp;[{46FBEB66-198D-4315-942C-C72ACBF351D0}]" c="Jönköpings kommun Borstingevägen 5 (226791)" cp="18">
          <x v="16"/>
          <x v="73"/>
          <x/>
          <x/>
          <x/>
          <x v="1"/>
          <x/>
          <x/>
          <x v="1"/>
          <x v="2"/>
          <x/>
          <x/>
          <x/>
          <x/>
          <x/>
          <x/>
          <x v="36"/>
          <x v="36"/>
        </s>
        <s v="[Dim Payer].[Payer].&amp;[{D889AFCF-7318-4A9B-8DD1-EE5F87B22183}]" c="Jönköpings kommun Bruksgatans äb (226880)" cp="18">
          <x/>
          <x v="74"/>
          <x/>
          <x/>
          <x/>
          <x/>
          <x/>
          <x/>
          <x v="1"/>
          <x v="2"/>
          <x/>
          <x/>
          <x/>
          <x/>
          <x/>
          <x/>
          <x v="37"/>
          <x v="37"/>
        </s>
        <s v="[Dim Payer].[Payer].&amp;[{BDCB506E-5973-4251-87DB-5CAE8AD43248}]" c="Jönköpings Kommun Ceciliagården (226556)" cp="18">
          <x/>
          <x v="75"/>
          <x/>
          <x/>
          <x/>
          <x/>
          <x/>
          <x/>
          <x v="1"/>
          <x v="2"/>
          <x/>
          <x/>
          <x/>
          <x/>
          <x/>
          <x/>
          <x v="38"/>
          <x v="38"/>
        </s>
        <s v="[Dim Payer].[Payer].&amp;[{AD79C393-6522-416D-A0DE-4D06308B2668}]" c="Jönköpings kommun Dagcenter Eken (226117)" cp="18">
          <x/>
          <x v="76"/>
          <x/>
          <x/>
          <x/>
          <x/>
          <x/>
          <x/>
          <x v="1"/>
          <x v="2"/>
          <x/>
          <x/>
          <x/>
          <x/>
          <x/>
          <x/>
          <x v="35"/>
          <x v="35"/>
        </s>
        <s v="[Dim Payer].[Payer].&amp;[{49B6679D-002D-4DC3-9398-D64338906B8B}]" c="Jönköpings kommun Dundrets äb (226259)" cp="18">
          <x/>
          <x v="77"/>
          <x/>
          <x/>
          <x/>
          <x/>
          <x/>
          <x/>
          <x v="1"/>
          <x v="2"/>
          <x/>
          <x/>
          <x/>
          <x/>
          <x/>
          <x/>
          <x v="39"/>
          <x v="39"/>
        </s>
        <s v="[Dim Payer].[Payer].&amp;[{9B4ACF53-2665-4569-8058-5C7ED899290A}]" c="Jönköpings kommun Ekåsen (226497)" cp="18">
          <x v="16"/>
          <x v="78"/>
          <x/>
          <x/>
          <x/>
          <x v="1"/>
          <x/>
          <x/>
          <x v="1"/>
          <x v="2"/>
          <x/>
          <x/>
          <x/>
          <x/>
          <x/>
          <x/>
          <x v="34"/>
          <x v="34"/>
        </s>
        <s v="[Dim Payer].[Payer].&amp;[{F91909A6-7A6A-4735-86AB-82C77897D896}]" c="Jönköpings kommun Ekens dc (4094691)" cp="18">
          <x/>
          <x v="79"/>
          <x/>
          <x/>
          <x/>
          <x/>
          <x/>
          <x/>
          <x v="1"/>
          <x v="2"/>
          <x/>
          <x/>
          <x/>
          <x/>
          <x/>
          <x/>
          <x v="35"/>
          <x v="35"/>
        </s>
        <s v="[Dim Payer].[Payer].&amp;[{AEE93049-66E3-4D52-95AD-E7EDDF6172B4}]" c="Jönköpings kommun Falkens sb (4197498)" cp="18">
          <x/>
          <x v="80"/>
          <x/>
          <x/>
          <x/>
          <x/>
          <x/>
          <x/>
          <x v="1"/>
          <x v="2"/>
          <x/>
          <x/>
          <x/>
          <x/>
          <x/>
          <x/>
          <x v="29"/>
          <x v="29"/>
        </s>
        <s v="[Dim Payer].[Payer].&amp;[{D0FF5CA9-F348-47C2-814F-FA376C8C5232}]" c="Jönköpings kommun Förflyttningsutb. (227013)" cp="18">
          <x/>
          <x v="81"/>
          <x/>
          <x/>
          <x/>
          <x/>
          <x/>
          <x/>
          <x v="1"/>
          <x v="2"/>
          <x/>
          <x/>
          <x/>
          <x/>
          <x/>
          <x/>
          <x v="28"/>
          <x v="28"/>
        </s>
        <s v="[Dim Payer].[Payer].&amp;[{C0D1E4E5-32EC-4A56-969A-3C601D016A51}]" c="Jönköpings kommun Fridhälls äb (226320)" cp="18">
          <x v="17"/>
          <x v="82"/>
          <x/>
          <x/>
          <x/>
          <x v="1"/>
          <x/>
          <x/>
          <x v="1"/>
          <x v="2"/>
          <x/>
          <x/>
          <x/>
          <x/>
          <x/>
          <x/>
          <x v="40"/>
          <x v="40"/>
        </s>
        <s v="[Dim Payer].[Payer].&amp;[{0643AFF5-4845-4BBE-8007-49C7B6BE3DB2}]" c="Jönköpings kommun Gjutarens äb (226620)" cp="18">
          <x v="18"/>
          <x v="83"/>
          <x/>
          <x/>
          <x/>
          <x v="1"/>
          <x/>
          <x/>
          <x v="1"/>
          <x v="2"/>
          <x/>
          <x/>
          <x/>
          <x/>
          <x/>
          <x/>
          <x v="41"/>
          <x v="41"/>
        </s>
        <s v="[Dim Payer].[Payer].&amp;[{9379126D-7C56-4C0C-81AC-D873703FD06C}]" c="Jönköpings Kommun Gränna äldreboende (226628)" cp="18">
          <x v="19"/>
          <x v="84"/>
          <x/>
          <x/>
          <x/>
          <x/>
          <x/>
          <x/>
          <x v="1"/>
          <x v="2"/>
          <x/>
          <x/>
          <x/>
          <x/>
          <x/>
          <x/>
          <x v="42"/>
          <x v="42"/>
        </s>
        <s v="[Dim Payer].[Payer].&amp;[{12119B52-5B5F-4E0E-8D47-3B0AC865EC09}]" c="Jönköpings kommun Hammargårdens äb (226052)" cp="18">
          <x v="18"/>
          <x v="85"/>
          <x/>
          <x/>
          <x/>
          <x/>
          <x/>
          <x/>
          <x v="1"/>
          <x v="2"/>
          <x/>
          <x/>
          <x/>
          <x/>
          <x/>
          <x/>
          <x v="41"/>
          <x v="41"/>
        </s>
        <s v="[Dim Payer].[Payer].&amp;[{DCCCCA65-A770-4D70-8D74-D66DD17ADDE8}]" c="Jönköpings kommun Havsörnens äb (226072)" cp="18">
          <x/>
          <x v="86"/>
          <x/>
          <x/>
          <x/>
          <x v="1"/>
          <x/>
          <x/>
          <x v="1"/>
          <x v="2"/>
          <x/>
          <x/>
          <x/>
          <x/>
          <x/>
          <x/>
          <x v="43"/>
          <x v="43"/>
        </s>
        <s v="[Dim Payer].[Payer].&amp;[{92E8A2C9-876B-4493-B3B4-99DAF30CB819}]" c="Jönköpings kommun Hemteam (227085)" cp="18">
          <x/>
          <x v="87"/>
          <x/>
          <x/>
          <x/>
          <x v="1"/>
          <x/>
          <x/>
          <x v="1"/>
          <x v="2"/>
          <x/>
          <x/>
          <x/>
          <x/>
          <x/>
          <x/>
          <x v="44"/>
          <x v="44"/>
        </s>
        <s v="[Dim Payer].[Payer].&amp;[{C7B46BBA-698E-40DF-A812-BD8BFF01D7A1}]" c="Jönköpings kommun Hisingstorpsskolan köket (227504)" cp="18">
          <x/>
          <x v="88"/>
          <x/>
          <x/>
          <x/>
          <x/>
          <x/>
          <x/>
          <x v="1"/>
          <x v="2"/>
          <x/>
          <x/>
          <x/>
          <x/>
          <x/>
          <x/>
          <x v="45"/>
          <x v="45"/>
        </s>
        <s v="[Dim Payer].[Payer].&amp;[{03E15F43-F539-47D1-82A6-A54CC67560EC}]" c="Jönköpings kommun HS-team 1 (226292)" cp="18">
          <x v="19"/>
          <x v="89"/>
          <x v="1"/>
          <x/>
          <x/>
          <x v="1"/>
          <x/>
          <x/>
          <x v="1"/>
          <x v="2"/>
          <x/>
          <x/>
          <x/>
          <x/>
          <x/>
          <x/>
          <x v="42"/>
          <x v="42"/>
        </s>
        <s v="[Dim Payer].[Payer].&amp;[{9E9F69F6-479B-4844-9CE3-8779E1F18F96}]" c="Jönköpings kommun HS-team 1 inko (227434)" cp="18">
          <x v="19"/>
          <x v="90"/>
          <x/>
          <x/>
          <x/>
          <x/>
          <x/>
          <x/>
          <x v="1"/>
          <x v="2"/>
          <x/>
          <x/>
          <x/>
          <x/>
          <x/>
          <x/>
          <x v="42"/>
          <x v="42"/>
        </s>
        <s v="[Dim Payer].[Payer].&amp;[{C2B3E276-0B84-4B17-A9F3-348427433F33}]" c="Jönköpings kommun HS-team 1 nutr.tillb. (227435)" cp="18">
          <x v="19"/>
          <x v="91"/>
          <x/>
          <x/>
          <x/>
          <x/>
          <x/>
          <x/>
          <x v="1"/>
          <x v="2"/>
          <x/>
          <x/>
          <x/>
          <x/>
          <x/>
          <x/>
          <x v="42"/>
          <x v="42"/>
        </s>
        <s v="[Dim Payer].[Payer].&amp;[{05250987-E400-4401-915C-EB4AF2E7DD7C}]" c="Jönköpings Kommun HS-team 10 (226003)" cp="18">
          <x v="18"/>
          <x v="92"/>
          <x v="1"/>
          <x/>
          <x/>
          <x v="2"/>
          <x/>
          <x/>
          <x v="1"/>
          <x v="2"/>
          <x/>
          <x/>
          <x/>
          <x/>
          <x/>
          <x/>
          <x v="46"/>
          <x v="46"/>
        </s>
        <s v="[Dim Payer].[Payer].&amp;[{C45AAE7A-5ABC-4F52-8FB0-8F57FF206167}]" c="Jönköpings kommun HS-team 10 inko (227452)" cp="18">
          <x v="18"/>
          <x v="93"/>
          <x/>
          <x/>
          <x/>
          <x/>
          <x/>
          <x/>
          <x v="1"/>
          <x v="2"/>
          <x/>
          <x/>
          <x/>
          <x/>
          <x/>
          <x/>
          <x v="46"/>
          <x v="46"/>
        </s>
        <s v="[Dim Payer].[Payer].&amp;[{89C4EED3-E164-45D9-935C-A06DA1229C73}]" c="Jönköpings kommun HS-team 10 nutr.tillb. (227453)" cp="18">
          <x v="18"/>
          <x v="94"/>
          <x/>
          <x/>
          <x/>
          <x/>
          <x/>
          <x/>
          <x v="1"/>
          <x v="2"/>
          <x/>
          <x/>
          <x/>
          <x/>
          <x/>
          <x/>
          <x v="46"/>
          <x v="46"/>
        </s>
        <s v="[Dim Payer].[Payer].&amp;[{D3ECD58E-16D1-4BB3-A33B-1EE8D6554909}]" c="Jönköpings Kommun HS-team 11 (226702)" cp="18">
          <x/>
          <x v="95"/>
          <x v="1"/>
          <x/>
          <x/>
          <x/>
          <x/>
          <x/>
          <x v="1"/>
          <x v="2"/>
          <x/>
          <x/>
          <x/>
          <x/>
          <x/>
          <x/>
          <x v="35"/>
          <x v="35"/>
        </s>
        <s v="[Dim Payer].[Payer].&amp;[{FC6ED3B0-87A1-4B7F-950B-5B869A019F4C}]" c="Jönköpings kommun HS-team 11 inko (227421)" cp="18">
          <x/>
          <x v="96"/>
          <x/>
          <x/>
          <x/>
          <x/>
          <x/>
          <x/>
          <x v="1"/>
          <x v="2"/>
          <x/>
          <x/>
          <x/>
          <x/>
          <x/>
          <x/>
          <x v="35"/>
          <x v="35"/>
        </s>
        <s v="[Dim Payer].[Payer].&amp;[{9093DB07-0823-4EFF-95CC-A63806C0AF6B}]" c="Jönköpings kommun HS-team 11 nutr.tillb. (227461)" cp="18">
          <x/>
          <x v="97"/>
          <x/>
          <x/>
          <x/>
          <x/>
          <x/>
          <x/>
          <x v="1"/>
          <x v="2"/>
          <x/>
          <x/>
          <x/>
          <x/>
          <x/>
          <x/>
          <x v="35"/>
          <x v="35"/>
        </s>
        <s v="[Dim Payer].[Payer].&amp;[{4A3CF9D3-FEEC-4284-85A4-05B39B9D7327}]" c="Jönköpings kommun HS-team 11 nutrition (227422)" cp="18">
          <x/>
          <x v="98"/>
          <x/>
          <x/>
          <x/>
          <x/>
          <x/>
          <x/>
          <x v="1"/>
          <x v="2"/>
          <x/>
          <x/>
          <x/>
          <x/>
          <x/>
          <x/>
          <x v="35"/>
          <x v="35"/>
        </s>
        <s v="[Dim Payer].[Payer].&amp;[{8E000EF9-C061-4BB6-9E2B-20C0C11C1098}]" c="Jönköpings kommun HS-team 12 Inkontinens (4094684)" cp="18">
          <x/>
          <x v="99"/>
          <x/>
          <x/>
          <x/>
          <x/>
          <x/>
          <x/>
          <x v="1"/>
          <x v="2"/>
          <x/>
          <x/>
          <x/>
          <x/>
          <x/>
          <x/>
          <x v="47"/>
          <x v="47"/>
        </s>
        <s v="[Dim Payer].[Payer].&amp;[{AE821CCB-FAE6-4F90-9675-C585ECB7C902}]" c="Jönköpings kommun HS-team 12 Nutritionstillbehör (4158559)" cp="18">
          <x/>
          <x v="100"/>
          <x/>
          <x/>
          <x/>
          <x/>
          <x/>
          <x/>
          <x v="1"/>
          <x v="2"/>
          <x/>
          <x/>
          <x/>
          <x/>
          <x/>
          <x/>
          <x v="47"/>
          <x v="47"/>
        </s>
        <s v="[Dim Payer].[Payer].&amp;[{08A137F2-462D-4446-8FEA-92DE8B780B2B}]" c="Jönköpings kommun HS-team 12 Rehabhjälpmedel (4094690)" cp="18">
          <x/>
          <x v="101"/>
          <x v="1"/>
          <x/>
          <x/>
          <x/>
          <x/>
          <x/>
          <x v="1"/>
          <x v="2"/>
          <x/>
          <x/>
          <x/>
          <x/>
          <x/>
          <x/>
          <x v="47"/>
          <x v="47"/>
        </s>
        <s v="[Dim Payer].[Payer].&amp;[{1BDFED7B-B630-4EC8-9318-687E733FB716}]" c="Jönköpings kommun HS-team 2 (226592)" cp="18">
          <x v="20"/>
          <x v="102"/>
          <x v="1"/>
          <x/>
          <x/>
          <x v="1"/>
          <x/>
          <x/>
          <x v="1"/>
          <x v="2"/>
          <x/>
          <x/>
          <x/>
          <x/>
          <x/>
          <x/>
          <x v="48"/>
          <x v="48"/>
        </s>
        <s v="[Dim Payer].[Payer].&amp;[{C03084A1-4065-4C5F-8A6A-AFFF61A60D79}]" c="Jönköpings kommun HS-team 2 inko (227436)" cp="18">
          <x v="20"/>
          <x v="103"/>
          <x/>
          <x/>
          <x/>
          <x/>
          <x/>
          <x/>
          <x v="1"/>
          <x v="2"/>
          <x/>
          <x/>
          <x/>
          <x/>
          <x/>
          <x/>
          <x v="48"/>
          <x v="48"/>
        </s>
        <s v="[Dim Payer].[Payer].&amp;[{8EB92DD4-70FB-49E2-93A2-EEE700C12B8A}]" c="Jönköpings kommun HS-team 2 nutr.tillb. (227437)" cp="18">
          <x v="20"/>
          <x v="104"/>
          <x/>
          <x/>
          <x/>
          <x/>
          <x/>
          <x/>
          <x v="1"/>
          <x v="2"/>
          <x/>
          <x/>
          <x/>
          <x/>
          <x/>
          <x/>
          <x v="48"/>
          <x v="48"/>
        </s>
        <s v="[Dim Payer].[Payer].&amp;[{C2AC621A-476E-4F53-9178-DACA159E76A2}]" c="Jönköpings kommun HS-team 3 (226001)" cp="18">
          <x v="20"/>
          <x v="105"/>
          <x v="1"/>
          <x/>
          <x/>
          <x v="2"/>
          <x/>
          <x/>
          <x v="1"/>
          <x v="2"/>
          <x/>
          <x/>
          <x/>
          <x/>
          <x/>
          <x/>
          <x v="48"/>
          <x v="48"/>
        </s>
        <s v="[Dim Payer].[Payer].&amp;[{1510A442-6436-4EB1-BB0B-7F88FF3180B3}]" c="Jönköpings kommun HS-team 3 inko (227438)" cp="18">
          <x v="20"/>
          <x v="106"/>
          <x/>
          <x/>
          <x/>
          <x/>
          <x/>
          <x/>
          <x v="1"/>
          <x v="2"/>
          <x/>
          <x/>
          <x/>
          <x/>
          <x/>
          <x/>
          <x v="48"/>
          <x v="48"/>
        </s>
        <s v="[Dim Payer].[Payer].&amp;[{FF84AF05-8953-4289-8198-ECFE918EC980}]" c="Jönköpings kommun HS-team 3 nutr.tillb. (227439)" cp="18">
          <x v="20"/>
          <x v="107"/>
          <x/>
          <x/>
          <x/>
          <x/>
          <x/>
          <x/>
          <x v="1"/>
          <x v="2"/>
          <x/>
          <x/>
          <x/>
          <x/>
          <x/>
          <x/>
          <x v="48"/>
          <x v="48"/>
        </s>
        <s v="[Dim Payer].[Payer].&amp;[{5DEB00BB-31B4-4C6C-A3D7-633ED7811C97}]" c="Jönköpings kommun HS-team 4 (226667)" cp="18">
          <x/>
          <x v="108"/>
          <x v="1"/>
          <x/>
          <x/>
          <x v="2"/>
          <x/>
          <x/>
          <x v="1"/>
          <x v="2"/>
          <x/>
          <x/>
          <x/>
          <x/>
          <x/>
          <x/>
          <x v="49"/>
          <x v="49"/>
        </s>
        <s v="[Dim Payer].[Payer].&amp;[{C3A5857C-2DC5-41C1-B515-09EAD22B0444}]" c="Jönköpings kommun HS-team 4 inko (227440)" cp="18">
          <x/>
          <x v="109"/>
          <x/>
          <x/>
          <x/>
          <x v="1"/>
          <x/>
          <x/>
          <x v="1"/>
          <x v="2"/>
          <x/>
          <x/>
          <x/>
          <x/>
          <x/>
          <x/>
          <x v="49"/>
          <x v="49"/>
        </s>
        <s v="[Dim Payer].[Payer].&amp;[{31EE0A2F-5B63-4482-85EA-DE5C7EB1EEE6}]" c="Jönköpings kommun HS-team 4 nutr.tillb. (227441)" cp="18">
          <x/>
          <x v="110"/>
          <x/>
          <x/>
          <x/>
          <x/>
          <x/>
          <x/>
          <x v="1"/>
          <x v="2"/>
          <x/>
          <x/>
          <x/>
          <x/>
          <x/>
          <x/>
          <x v="49"/>
          <x v="49"/>
        </s>
        <s v="[Dim Payer].[Payer].&amp;[{6D73B4E2-C7B7-4DE5-8CA1-FDE0EA76027E}]" c="Jönköpings kommun HS-team 5 (226004)" cp="18">
          <x/>
          <x v="111"/>
          <x v="1"/>
          <x/>
          <x/>
          <x v="2"/>
          <x/>
          <x/>
          <x v="1"/>
          <x v="2"/>
          <x/>
          <x/>
          <x/>
          <x/>
          <x/>
          <x/>
          <x v="49"/>
          <x v="49"/>
        </s>
        <s v="[Dim Payer].[Payer].&amp;[{A3003FC0-CBF8-48D9-88E8-0F552E72BBFE}]" c="Jönköpings kommun HS-team 5 inko (227442)" cp="18">
          <x/>
          <x v="112"/>
          <x/>
          <x/>
          <x/>
          <x/>
          <x/>
          <x/>
          <x v="1"/>
          <x v="2"/>
          <x/>
          <x/>
          <x/>
          <x/>
          <x/>
          <x/>
          <x v="49"/>
          <x v="49"/>
        </s>
        <s v="[Dim Payer].[Payer].&amp;[{B7113115-E732-4708-ACC9-6808486CA6F3}]" c="Jönköpings kommun HS-team 5 nutr.tillb. (227443)" cp="18">
          <x/>
          <x v="113"/>
          <x/>
          <x/>
          <x/>
          <x/>
          <x/>
          <x/>
          <x v="1"/>
          <x v="2"/>
          <x/>
          <x/>
          <x/>
          <x/>
          <x/>
          <x/>
          <x v="49"/>
          <x v="49"/>
        </s>
        <s v="[Dim Payer].[Payer].&amp;[{0CF5FEA9-31C0-4AE0-87D4-4C7E4BE8FCC3}]" c="Jönköpings kommun HS-team 6 (226238)" cp="18">
          <x/>
          <x v="114"/>
          <x v="1"/>
          <x/>
          <x/>
          <x v="2"/>
          <x/>
          <x/>
          <x v="1"/>
          <x v="2"/>
          <x/>
          <x/>
          <x/>
          <x/>
          <x/>
          <x/>
          <x v="49"/>
          <x v="49"/>
        </s>
        <s v="[Dim Payer].[Payer].&amp;[{0D2F5674-94C2-4010-959C-FE61FF29A661}]" c="Jönköpings kommun HS-team 6 inko (227444)" cp="18">
          <x/>
          <x v="115"/>
          <x/>
          <x/>
          <x/>
          <x v="1"/>
          <x/>
          <x/>
          <x v="1"/>
          <x v="2"/>
          <x/>
          <x/>
          <x/>
          <x/>
          <x/>
          <x/>
          <x v="49"/>
          <x v="49"/>
        </s>
        <s v="[Dim Payer].[Payer].&amp;[{BC622070-A4DD-4E55-80B6-ABD6EDBAA234}]" c="Jönköpings kommun HS-team 6 nutr.tillb. (227445)" cp="18">
          <x/>
          <x v="116"/>
          <x/>
          <x/>
          <x/>
          <x v="1"/>
          <x/>
          <x/>
          <x v="1"/>
          <x v="2"/>
          <x/>
          <x/>
          <x/>
          <x/>
          <x/>
          <x/>
          <x v="49"/>
          <x v="49"/>
        </s>
        <s v="[Dim Payer].[Payer].&amp;[{4367E9C4-19F2-45D3-BE5A-957556E0D704}]" c="Jönköpings Kommun HS-team 7 (226230)" cp="18">
          <x/>
          <x v="117"/>
          <x v="1"/>
          <x/>
          <x/>
          <x v="2"/>
          <x/>
          <x/>
          <x v="1"/>
          <x v="2"/>
          <x/>
          <x/>
          <x/>
          <x/>
          <x/>
          <x/>
          <x v="50"/>
          <x v="50"/>
        </s>
        <s v="[Dim Payer].[Payer].&amp;[{2C703411-FA82-4EAA-AEC5-ECCFF8D46AF9}]" c="Jönköpings kommun HS-team 7 inko (227446)" cp="18">
          <x/>
          <x v="118"/>
          <x/>
          <x/>
          <x/>
          <x/>
          <x/>
          <x/>
          <x v="1"/>
          <x v="2"/>
          <x/>
          <x/>
          <x/>
          <x/>
          <x/>
          <x/>
          <x v="50"/>
          <x v="50"/>
        </s>
        <s v="[Dim Payer].[Payer].&amp;[{B1E5B8C4-B903-4280-AD8B-EA2308FFC460}]" c="Jönköpings kommun HS-team 7 nutr.tillb. (227447)" cp="18">
          <x/>
          <x v="119"/>
          <x/>
          <x/>
          <x/>
          <x/>
          <x/>
          <x/>
          <x v="1"/>
          <x v="2"/>
          <x/>
          <x/>
          <x/>
          <x/>
          <x/>
          <x/>
          <x v="38"/>
          <x v="38"/>
        </s>
        <s v="[Dim Payer].[Payer].&amp;[{BA2BE388-4734-4B72-9A9E-5BA1A654667B}]" c="Jönköpings Kommun HS-team 8 (225351)" cp="18">
          <x/>
          <x v="120"/>
          <x v="1"/>
          <x/>
          <x/>
          <x v="2"/>
          <x/>
          <x/>
          <x v="1"/>
          <x v="2"/>
          <x/>
          <x/>
          <x/>
          <x/>
          <x/>
          <x/>
          <x v="47"/>
          <x v="47"/>
        </s>
        <s v="[Dim Payer].[Payer].&amp;[{BEB2404C-46A5-4152-B9C6-67B8AA841F59}]" c="Jönköpings kommun HS-team 8 inko (227448)" cp="18">
          <x/>
          <x v="121"/>
          <x/>
          <x/>
          <x/>
          <x v="1"/>
          <x/>
          <x/>
          <x v="1"/>
          <x v="2"/>
          <x/>
          <x/>
          <x/>
          <x/>
          <x/>
          <x/>
          <x v="47"/>
          <x v="47"/>
        </s>
        <s v="[Dim Payer].[Payer].&amp;[{21528B9D-736D-4882-8EAF-64C6C46A357A}]" c="Jönköpings kommun HS-team 8 nutr.tillb. (227449)" cp="18">
          <x/>
          <x v="122"/>
          <x/>
          <x/>
          <x/>
          <x v="2"/>
          <x/>
          <x/>
          <x v="1"/>
          <x v="2"/>
          <x/>
          <x/>
          <x/>
          <x/>
          <x/>
          <x/>
          <x v="47"/>
          <x v="47"/>
        </s>
        <s v="[Dim Payer].[Payer].&amp;[{5DD585F1-7EEF-42F9-81FB-38494965202D}]" c="Jönköpings kommun HS-team 9 (226093)" cp="18">
          <x/>
          <x v="123"/>
          <x v="1"/>
          <x/>
          <x/>
          <x v="1"/>
          <x/>
          <x/>
          <x v="1"/>
          <x v="2"/>
          <x/>
          <x/>
          <x/>
          <x/>
          <x/>
          <x/>
          <x v="51"/>
          <x v="51"/>
        </s>
        <s v="[Dim Payer].[Payer].&amp;[{8CA2C574-0225-4DBA-87D0-9508DFEBC94D}]" c="Jönköpings kommun HS-team 9 inko (227450)" cp="18">
          <x/>
          <x v="124"/>
          <x/>
          <x/>
          <x/>
          <x/>
          <x/>
          <x/>
          <x v="1"/>
          <x v="2"/>
          <x/>
          <x/>
          <x/>
          <x/>
          <x/>
          <x/>
          <x v="51"/>
          <x v="51"/>
        </s>
        <s v="[Dim Payer].[Payer].&amp;[{2EBDC192-73F3-45E7-9E3B-BEACB66BBA71}]" c="Jönköpings kommun HS-team 9 nutr.tillb. (227451)" cp="18">
          <x/>
          <x v="125"/>
          <x/>
          <x/>
          <x/>
          <x/>
          <x/>
          <x/>
          <x v="1"/>
          <x v="2"/>
          <x/>
          <x/>
          <x/>
          <x/>
          <x/>
          <x/>
          <x v="51"/>
          <x v="51"/>
        </s>
        <s v="[Dim Payer].[Payer].&amp;[{96476E46-73FD-455F-AFFF-2C725B6B9F3E}]" c="Jönköpings kommun Junedalsskolan (227577)" cp="18">
          <x/>
          <x v="126"/>
          <x/>
          <x/>
          <x/>
          <x/>
          <x/>
          <x/>
          <x v="2"/>
          <x v="3"/>
          <x/>
          <x/>
          <x/>
          <x/>
          <x/>
          <x/>
          <x v="52"/>
          <x v="52"/>
        </s>
        <s v="[Dim Payer].[Payer].&amp;[{D763887D-5BD5-46C4-936C-432550971979}]" c="Jönköpings kommun Junedalsskolan köket (227583)" cp="18">
          <x/>
          <x v="127"/>
          <x/>
          <x/>
          <x/>
          <x/>
          <x/>
          <x/>
          <x v="1"/>
          <x v="2"/>
          <x/>
          <x/>
          <x/>
          <x/>
          <x/>
          <x/>
          <x v="28"/>
          <x v="28"/>
        </s>
        <s v="[Dim Payer].[Payer].&amp;[{67F5DC95-2F22-42B0-9349-686C580EE8B6}]" c="Jönköpings kommun Junegårdens äb (226652)" cp="18">
          <x/>
          <x v="128"/>
          <x/>
          <x/>
          <x/>
          <x/>
          <x/>
          <x/>
          <x v="1"/>
          <x v="2"/>
          <x/>
          <x/>
          <x/>
          <x/>
          <x/>
          <x/>
          <x v="52"/>
          <x v="52"/>
        </s>
        <s v="[Dim Payer].[Payer].&amp;[{FCA1A285-FA75-4CE1-A389-2CA3E5607086}]" c="Jönköpings kommun Kålgårdens äb (226203)" cp="18">
          <x/>
          <x v="129"/>
          <x/>
          <x/>
          <x/>
          <x v="1"/>
          <x/>
          <x/>
          <x v="1"/>
          <x v="2"/>
          <x/>
          <x/>
          <x/>
          <x/>
          <x/>
          <x/>
          <x v="53"/>
          <x v="53"/>
        </s>
        <s v="[Dim Payer].[Payer].&amp;[{8E284CDD-DA47-495F-9A50-9E1BF080F9C0}]" c="Jönköpings kommun Kålgårdsskolan (227358)" cp="18">
          <x/>
          <x v="130"/>
          <x/>
          <x/>
          <x/>
          <x/>
          <x/>
          <x/>
          <x v="1"/>
          <x v="2"/>
          <x/>
          <x/>
          <x/>
          <x/>
          <x/>
          <x/>
          <x v="53"/>
          <x v="53"/>
        </s>
        <s v="[Dim Payer].[Payer].&amp;[{52923B03-EBF2-494F-91DB-2AB9903C3B79}]" c="Jönköpings kommun Kålgårdsskolan sär-, träningssko (227419)" cp="18">
          <x/>
          <x v="131"/>
          <x/>
          <x/>
          <x/>
          <x/>
          <x/>
          <x/>
          <x v="1"/>
          <x v="2"/>
          <x/>
          <x/>
          <x/>
          <x/>
          <x/>
          <x/>
          <x v="28"/>
          <x v="28"/>
        </s>
        <s v="[Dim Payer].[Payer].&amp;[{188EB481-50A9-4CBD-A19B-36A91600C461}]" c="Jönköpings kommun Kålgårdsverkstaden (226663)" cp="18">
          <x/>
          <x v="132"/>
          <x/>
          <x/>
          <x/>
          <x/>
          <x/>
          <x/>
          <x v="1"/>
          <x v="2"/>
          <x/>
          <x/>
          <x/>
          <x/>
          <x/>
          <x/>
          <x v="28"/>
          <x v="28"/>
        </s>
        <s v="[Dim Payer].[Payer].&amp;[{F0AA839D-4ABD-43AA-8269-99C31D9B072A}]" c="Jönköpings kommun Karlavägens gruppbostad (4214245)" cp="18">
          <x v="21"/>
          <x v="133"/>
          <x/>
          <x/>
          <x/>
          <x/>
          <x/>
          <x/>
          <x v="1"/>
          <x v="2"/>
          <x/>
          <x/>
          <x/>
          <x/>
          <x/>
          <x/>
          <x v="54"/>
          <x v="54"/>
        </s>
        <s v="[Dim Payer].[Payer].&amp;[{B6A1F2E9-0ABC-415F-8941-51BFDFF4524E}]" c="Jönköpings kommun Kärrhökens äb (226205)" cp="18">
          <x/>
          <x v="134"/>
          <x/>
          <x/>
          <x/>
          <x v="1"/>
          <x/>
          <x/>
          <x v="1"/>
          <x v="2"/>
          <x/>
          <x/>
          <x/>
          <x/>
          <x/>
          <x/>
          <x v="29"/>
          <x v="29"/>
        </s>
        <s v="[Dim Payer].[Payer].&amp;[{AC26DD3A-FD51-4F71-9720-5382DF3B2AA0}]" c="Jönköpings kommun Kärrhöksgatan 70B gb (227349)" cp="18">
          <x/>
          <x v="135"/>
          <x/>
          <x/>
          <x/>
          <x/>
          <x/>
          <x/>
          <x v="1"/>
          <x v="2"/>
          <x/>
          <x/>
          <x/>
          <x/>
          <x/>
          <x/>
          <x v="29"/>
          <x v="29"/>
        </s>
        <s v="[Dim Payer].[Payer].&amp;[{78F67BAE-E059-4BEB-9C6D-F6526C7C1E6D}]" c="Jönköpings Kommun Kommunens Psykiatriska Team (226498)" cp="18">
          <x/>
          <x v="136"/>
          <x/>
          <x/>
          <x/>
          <x/>
          <x/>
          <x/>
          <x v="1"/>
          <x v="2"/>
          <x/>
          <x/>
          <x/>
          <x/>
          <x/>
          <x/>
          <x v="55"/>
          <x v="55"/>
        </s>
        <s v="[Dim Payer].[Payer].&amp;[{07C43ADD-68B5-4DE1-9BCE-B689407DD92B}]" c="Jönköpings kommun Kostorganisationen område 7 (227341)" cp="18">
          <x v="16"/>
          <x v="137"/>
          <x/>
          <x/>
          <x/>
          <x/>
          <x/>
          <x/>
          <x v="1"/>
          <x v="2"/>
          <x/>
          <x/>
          <x/>
          <x/>
          <x/>
          <x/>
          <x v="36"/>
          <x v="36"/>
        </s>
        <s v="[Dim Payer].[Payer].&amp;[{DDC5BE0A-D8EC-4785-AEFD-F6862E41AFE7}]" c="Jönköpings kommun Kristinedals äb (226523)" cp="18">
          <x/>
          <x v="138"/>
          <x/>
          <x/>
          <x/>
          <x/>
          <x/>
          <x/>
          <x v="1"/>
          <x v="2"/>
          <x/>
          <x/>
          <x/>
          <x/>
          <x/>
          <x/>
          <x v="33"/>
          <x v="33"/>
        </s>
        <s v="[Dim Payer].[Payer].&amp;[{49C20F43-7C84-4E2F-81E8-EBCADF366470}]" c="Jönköpings kommun Kungsängens förskola (227601)" cp="18">
          <x/>
          <x v="139"/>
          <x/>
          <x/>
          <x/>
          <x/>
          <x/>
          <x/>
          <x v="1"/>
          <x v="2"/>
          <x/>
          <x/>
          <x/>
          <x/>
          <x/>
          <x/>
          <x v="56"/>
          <x v="56"/>
        </s>
        <s v="[Dim Payer].[Payer].&amp;[{36A8A435-4B09-4548-930D-1302A0AF83C6}]" c="Jönköpings kommun Lärlingens äb (226086)" cp="18">
          <x v="20"/>
          <x v="140"/>
          <x/>
          <x/>
          <x/>
          <x/>
          <x/>
          <x/>
          <x v="1"/>
          <x v="2"/>
          <x/>
          <x/>
          <x/>
          <x/>
          <x/>
          <x/>
          <x v="57"/>
          <x v="57"/>
        </s>
        <s v="[Dim Payer].[Payer].&amp;[{3A28C8AA-90B6-4150-B84B-117F6C8AC0AB}]" c="Jönköpings kommun Lindens dc (226434)" cp="18">
          <x/>
          <x v="141"/>
          <x/>
          <x/>
          <x/>
          <x/>
          <x/>
          <x/>
          <x v="1"/>
          <x v="2"/>
          <x/>
          <x/>
          <x/>
          <x/>
          <x/>
          <x/>
          <x v="38"/>
          <x v="38"/>
        </s>
        <s v="[Dim Payer].[Payer].&amp;[{E2609A90-0A87-4529-9BC7-4394E260BA13}]" c="Jönköpings kommun Lovisagatan 48 (227133)" cp="18">
          <x/>
          <x v="142"/>
          <x/>
          <x/>
          <x/>
          <x v="1"/>
          <x/>
          <x/>
          <x v="1"/>
          <x v="2"/>
          <x/>
          <x/>
          <x/>
          <x/>
          <x/>
          <x/>
          <x v="58"/>
          <x v="58"/>
        </s>
        <s v="[Dim Payer].[Payer].&amp;[{61161B80-0549-4707-9A69-0E27B289ADF0}]" c="Jönköpings kommun Majvallens dc (226262)" cp="18">
          <x v="20"/>
          <x v="143"/>
          <x/>
          <x/>
          <x/>
          <x/>
          <x/>
          <x/>
          <x v="1"/>
          <x v="2"/>
          <x/>
          <x/>
          <x/>
          <x/>
          <x/>
          <x/>
          <x v="48"/>
          <x v="48"/>
        </s>
        <s v="[Dim Payer].[Payer].&amp;[{8301EC5C-CA72-46F4-839F-88913DD9A2E3}]" c="Jönköpings kommun Mjölkafållans äb (226215)" cp="18">
          <x v="20"/>
          <x v="144"/>
          <x/>
          <x/>
          <x/>
          <x/>
          <x/>
          <x/>
          <x v="1"/>
          <x v="2"/>
          <x/>
          <x/>
          <x/>
          <x/>
          <x/>
          <x/>
          <x v="59"/>
          <x v="59"/>
        </s>
        <s v="[Dim Payer].[Payer].&amp;[{C7696F39-BD23-43D9-9694-D5F5F7CD1E89}]" c="Jönköpings kommun Mogårdens äb (226586)" cp="18">
          <x v="22"/>
          <x v="145"/>
          <x/>
          <x/>
          <x/>
          <x v="1"/>
          <x/>
          <x/>
          <x v="1"/>
          <x v="2"/>
          <x/>
          <x/>
          <x/>
          <x/>
          <x/>
          <x/>
          <x v="60"/>
          <x v="60"/>
        </s>
        <s v="[Dim Payer].[Payer].&amp;[{959DC1E4-9D62-4103-89C9-72D3AF4610AB}]" c="Jönköpings kommun Norrängens förskoleområde (4134549)" cp="18">
          <x v="20"/>
          <x v="146"/>
          <x/>
          <x/>
          <x/>
          <x/>
          <x/>
          <x/>
          <x v="1"/>
          <x v="1"/>
          <x/>
          <x/>
          <x/>
          <x/>
          <x/>
          <x/>
          <x v="61"/>
          <x v="61"/>
        </s>
        <s v="[Dim Payer].[Payer].&amp;[{8E6F040C-64FF-44B7-A280-DE94DF3AFB83}]" c="Jönköpings kommun Österängens äb (227161)" cp="18">
          <x/>
          <x v="147"/>
          <x/>
          <x/>
          <x/>
          <x v="1"/>
          <x/>
          <x/>
          <x v="1"/>
          <x v="2"/>
          <x/>
          <x/>
          <x/>
          <x/>
          <x/>
          <x/>
          <x v="62"/>
          <x v="62"/>
        </s>
        <s v="[Dim Payer].[Payer].&amp;[{1DB88A62-E426-4663-9DD2-D57B449A4AB2}]" c="Jönköpings kommun Österängens grundsärskola (226121)" cp="18">
          <x/>
          <x v="148"/>
          <x/>
          <x/>
          <x/>
          <x/>
          <x/>
          <x/>
          <x v="1"/>
          <x v="2"/>
          <x/>
          <x/>
          <x/>
          <x/>
          <x/>
          <x/>
          <x v="31"/>
          <x v="31"/>
        </s>
        <s v="[Dim Payer].[Payer].&amp;[{6D86A50D-8FF2-4A77-ADCB-3E4F5AA4DD23}]" c="Jönköpings kommun Öxnebacka äb (226137)" cp="18">
          <x v="20"/>
          <x v="149"/>
          <x/>
          <x/>
          <x/>
          <x v="1"/>
          <x/>
          <x/>
          <x v="1"/>
          <x v="2"/>
          <x/>
          <x/>
          <x/>
          <x/>
          <x/>
          <x/>
          <x v="63"/>
          <x v="63"/>
        </s>
        <s v="[Dim Payer].[Payer].&amp;[{613AFF11-112C-43A4-A191-6BD23D7590F6}]" c="Jönköpings Kommun Öxnehagaskolan köket (4181442)" cp="18">
          <x v="20"/>
          <x v="150"/>
          <x/>
          <x/>
          <x/>
          <x/>
          <x/>
          <x/>
          <x v="1"/>
          <x v="2"/>
          <x/>
          <x/>
          <x/>
          <x/>
          <x/>
          <x/>
          <x v="64"/>
          <x v="64"/>
        </s>
        <s v="[Dim Payer].[Payer].&amp;[{9D670F58-5AA0-45D3-A2B2-592DAAD8D60B}]" c="Jönköpings kommun Ramsaygårdens äb (226945)" cp="18">
          <x/>
          <x v="151"/>
          <x/>
          <x/>
          <x/>
          <x/>
          <x/>
          <x/>
          <x v="1"/>
          <x v="2"/>
          <x/>
          <x/>
          <x/>
          <x/>
          <x/>
          <x/>
          <x v="50"/>
          <x v="50"/>
        </s>
        <s v="[Dim Payer].[Payer].&amp;[{3EC29AD1-254D-4306-AA44-943F48869793}]" c="Jönköpings kommun Rosendala äb (226168)" cp="18">
          <x v="20"/>
          <x v="152"/>
          <x/>
          <x/>
          <x/>
          <x v="1"/>
          <x/>
          <x/>
          <x v="1"/>
          <x v="2"/>
          <x/>
          <x/>
          <x/>
          <x/>
          <x/>
          <x/>
          <x v="59"/>
          <x v="59"/>
        </s>
        <s v="[Dim Payer].[Payer].&amp;[{4F69284D-15A0-4C6F-BB07-784D437E8C24}]" c="Jönköpings kommun Sanda Anpassad grundskola (226214)" cp="18">
          <x v="20"/>
          <x v="153"/>
          <x/>
          <x/>
          <x/>
          <x/>
          <x/>
          <x/>
          <x v="1"/>
          <x v="2"/>
          <x/>
          <x/>
          <x/>
          <x/>
          <x/>
          <x/>
          <x v="57"/>
          <x v="57"/>
        </s>
        <s v="[Dim Payer].[Payer].&amp;[{13C1C343-EA91-477D-B81B-B14FD18B40A7}]" c="Jönköpings kommun Sandagymnasiet (227627)" cp="18">
          <x/>
          <x v="154"/>
          <x/>
          <x/>
          <x/>
          <x/>
          <x/>
          <x/>
          <x v="1"/>
          <x v="2"/>
          <x/>
          <x/>
          <x/>
          <x/>
          <x/>
          <x/>
          <x v="28"/>
          <x v="28"/>
        </s>
        <s v="[Dim Payer].[Payer].&amp;[{4E21E679-60FB-49F4-AF8A-8C3BF4FCB5B5}]" c="Jönköpings kommun Skärstadals äb (226080)" cp="18">
          <x v="20"/>
          <x v="155"/>
          <x/>
          <x/>
          <x/>
          <x v="1"/>
          <x/>
          <x/>
          <x v="1"/>
          <x v="2"/>
          <x/>
          <x/>
          <x/>
          <x/>
          <x/>
          <x/>
          <x v="65"/>
          <x v="65"/>
        </s>
        <s v="[Dim Payer].[Payer].&amp;[{91B78043-00BF-4DAC-82F2-76AFD07DB655}]" c="Jönköpings kommun Smedjegårdens äb (227143)" cp="18">
          <x v="18"/>
          <x v="156"/>
          <x/>
          <x/>
          <x/>
          <x/>
          <x/>
          <x/>
          <x v="1"/>
          <x v="2"/>
          <x/>
          <x/>
          <x/>
          <x/>
          <x/>
          <x/>
          <x v="46"/>
          <x v="46"/>
        </s>
        <s v="[Dim Payer].[Payer].&amp;[{7B68ACE0-1D6E-4547-887E-3C52747CC9F0}]" c="Jönköpings Kommun Socialtjänst (226947)" cp="18">
          <x/>
          <x v="157"/>
          <x/>
          <x/>
          <x/>
          <x/>
          <x/>
          <x/>
          <x v="1"/>
          <x v="2"/>
          <x/>
          <x/>
          <x/>
          <x/>
          <x/>
          <x/>
          <x v="28"/>
          <x v="28"/>
        </s>
        <s v="[Dim Payer].[Payer].&amp;[{862DD50E-921F-4718-AA4B-75FC4BD04535}]" c="Jönköpings kommun Solgårdens äb (226574)" cp="18">
          <x v="23"/>
          <x v="158"/>
          <x/>
          <x/>
          <x/>
          <x v="1"/>
          <x/>
          <x/>
          <x v="1"/>
          <x v="2"/>
          <x/>
          <x/>
          <x/>
          <x/>
          <x/>
          <x/>
          <x v="66"/>
          <x v="66"/>
        </s>
        <s v="[Dim Payer].[Payer].&amp;[{220B1CC4-C938-4E96-BCD2-42247225F4BD}]" c="Jönköpings kommun Solstickans förskola (227144)" cp="18">
          <x/>
          <x v="159"/>
          <x/>
          <x/>
          <x/>
          <x/>
          <x/>
          <x/>
          <x v="1"/>
          <x v="2"/>
          <x/>
          <x/>
          <x/>
          <x/>
          <x/>
          <x/>
          <x v="67"/>
          <x v="67"/>
        </s>
        <s v="[Dim Payer].[Payer].&amp;[{17DB9568-5420-4AA5-9FA0-468BB248551C}]" c="Jönköpings kommun Solstickegatans äb (226615)" cp="18">
          <x/>
          <x v="160"/>
          <x/>
          <x/>
          <x/>
          <x/>
          <x/>
          <x/>
          <x v="1"/>
          <x v="2"/>
          <x/>
          <x/>
          <x/>
          <x/>
          <x/>
          <x/>
          <x v="68"/>
          <x v="68"/>
        </s>
        <s v="[Dim Payer].[Payer].&amp;[{4917F628-F850-430B-8FD9-22499D16E063}]" c="Jönköpings kommun Stadsgårdsskolan KÖK (227546)" cp="18">
          <x/>
          <x v="161"/>
          <x/>
          <x/>
          <x/>
          <x/>
          <x/>
          <x/>
          <x v="1"/>
          <x v="2"/>
          <x/>
          <x/>
          <x/>
          <x/>
          <x/>
          <x/>
          <x v="69"/>
          <x v="69"/>
        </s>
        <s v="[Dim Payer].[Payer].&amp;[{DE1E7E53-782C-4EC0-8B99-913AF0F1BEDB}]" c="Jönköpings kommun Stattutgatans äb (226500)" cp="18">
          <x/>
          <x v="162"/>
          <x/>
          <x/>
          <x/>
          <x/>
          <x/>
          <x/>
          <x v="1"/>
          <x v="2"/>
          <x/>
          <x/>
          <x/>
          <x/>
          <x/>
          <x/>
          <x v="45"/>
          <x v="45"/>
        </s>
        <s v="[Dim Payer].[Payer].&amp;[{430787CA-26DB-47F9-A3D1-D000936C8C71}]" c="Jönköpings kommun Strömsbergsvägens gb (227147)" cp="18">
          <x/>
          <x v="163"/>
          <x/>
          <x/>
          <x/>
          <x/>
          <x/>
          <x/>
          <x v="1"/>
          <x v="2"/>
          <x/>
          <x/>
          <x/>
          <x/>
          <x/>
          <x/>
          <x v="70"/>
          <x v="70"/>
        </s>
        <s v="[Dim Payer].[Payer].&amp;[{F3856843-4B7B-4374-9F26-CBFE8D04820A}]" c="Jönköpings kommun Tornets äb (226476)" cp="18">
          <x/>
          <x v="164"/>
          <x/>
          <x/>
          <x/>
          <x/>
          <x/>
          <x/>
          <x v="1"/>
          <x v="2"/>
          <x/>
          <x/>
          <x/>
          <x/>
          <x/>
          <x/>
          <x v="71"/>
          <x v="71"/>
        </s>
        <s v="[Dim Payer].[Payer].&amp;[{0322E49A-5BF6-4C27-86EA-EEC64775CB47}]" c="Jönköpings Kommun Trädgårdens äb (226657)" cp="18">
          <x v="20"/>
          <x v="165"/>
          <x/>
          <x/>
          <x/>
          <x/>
          <x/>
          <x/>
          <x v="1"/>
          <x v="2"/>
          <x/>
          <x/>
          <x/>
          <x/>
          <x/>
          <x/>
          <x v="61"/>
          <x v="61"/>
        </s>
        <s v="[Dim Payer].[Payer].&amp;[{E27AFCB8-06A3-4AE2-8ACC-3EBD62D25750}]" c="Jönköpings kommun Träffpunkt Kålgården (226567)" cp="18">
          <x/>
          <x v="166"/>
          <x/>
          <x/>
          <x/>
          <x/>
          <x/>
          <x/>
          <x v="1"/>
          <x v="2"/>
          <x/>
          <x/>
          <x/>
          <x/>
          <x/>
          <x/>
          <x v="53"/>
          <x v="53"/>
        </s>
        <s v="[Dim Payer].[Payer].&amp;[{C6A4F59F-5D78-4136-8890-DEBA8CCBE743}]" c="Jönköpings kommun UBF, område 4 (4144229)" cp="18">
          <x v="20"/>
          <x v="167"/>
          <x/>
          <x/>
          <x/>
          <x/>
          <x/>
          <x/>
          <x v="1"/>
          <x v="1"/>
          <x/>
          <x/>
          <x/>
          <x/>
          <x/>
          <x/>
          <x v="72"/>
          <x v="72"/>
        </s>
        <s v="[Dim Payer].[Payer].&amp;[{42A944B3-AD8D-45A8-8022-C30D85CD974F}]" c="Jönköpings kommun Vilhelmsrogården äb (226296)" cp="18">
          <x/>
          <x v="168"/>
          <x/>
          <x/>
          <x/>
          <x v="1"/>
          <x/>
          <x/>
          <x v="1"/>
          <x v="2"/>
          <x/>
          <x/>
          <x/>
          <x/>
          <x/>
          <x/>
          <x v="73"/>
          <x v="73"/>
        </s>
        <s v="[Dim Payer].[Payer].&amp;[{C1BEAA24-D66B-4EE0-8C59-D48F3EBC0232}]" c="Jönköpings kommun, Rosenlundsskolan, åk 7-9 (4184935)" cp="18">
          <x/>
          <x v="169"/>
          <x/>
          <x/>
          <x/>
          <x/>
          <x/>
          <x/>
          <x v="1"/>
          <x v="1"/>
          <x/>
          <x/>
          <x/>
          <x/>
          <x/>
          <x/>
          <x v="28"/>
          <x v="28"/>
        </s>
        <s v="[Dim Payer].[Payer].&amp;[{CE41CF69-15D2-41CB-A04B-3933AC17B5A3}]" c="Jönköpings kommun, Windens Mekaniska dagverksamhet (4210718)" cp="18">
          <x/>
          <x v="170"/>
          <x/>
          <x/>
          <x/>
          <x/>
          <x/>
          <x/>
          <x v="1"/>
          <x v="1"/>
          <x/>
          <x/>
          <x/>
          <x/>
          <x/>
          <x/>
          <x v="53"/>
          <x v="53"/>
        </s>
        <s v="[Dim Payer].[Payer].&amp;[{888C5C39-876F-44E1-B4E5-8D49482F41B2}]" c="Lilian Margareta Lindqvist (195506062487)" cp="18">
          <x/>
          <x v="171"/>
          <x/>
          <x/>
          <x/>
          <x/>
          <x/>
          <x/>
          <x/>
          <x/>
          <x/>
          <x/>
          <x/>
          <x/>
          <x/>
          <x/>
          <x v="70"/>
          <x v="70"/>
        </s>
        <s v="[Dim Payer].[Payer].&amp;[{C05D7F34-35FC-4408-9C0D-380D111C0623}]" c="Mats-Ola Engborg (195705012416)" cp="18">
          <x/>
          <x v="172"/>
          <x/>
          <x/>
          <x/>
          <x/>
          <x/>
          <x/>
          <x/>
          <x/>
          <x/>
          <x/>
          <x/>
          <x/>
          <x/>
          <x/>
          <x v="74"/>
          <x v="74"/>
        </s>
        <s v="[Dim Payer].[Payer].&amp;[{53E8CE3F-0DCF-4F61-963D-4C8ADEF60645}]" c="Mullsjö kommun Björkgårdens äb (226063)" cp="18">
          <x v="24"/>
          <x v="173"/>
          <x/>
          <x/>
          <x/>
          <x v="1"/>
          <x/>
          <x/>
          <x v="1"/>
          <x v="2"/>
          <x/>
          <x/>
          <x/>
          <x/>
          <x/>
          <x/>
          <x v="75"/>
          <x v="75"/>
        </s>
        <s v="[Dim Payer].[Payer].&amp;[{F3D5D76B-C425-4467-B570-A9C3040F59EC}]" c="Mullsjö kommun Dagverksamhet (4186532)" cp="18">
          <x v="24"/>
          <x v="174"/>
          <x/>
          <x/>
          <x/>
          <x/>
          <x/>
          <x/>
          <x v="1"/>
          <x v="1"/>
          <x/>
          <x/>
          <x/>
          <x/>
          <x/>
          <x/>
          <x v="75"/>
          <x v="75"/>
        </s>
        <s v="[Dim Payer].[Payer].&amp;[{C7E29D7F-7B0A-4F99-A49B-6D073B0300DF}]" c="Mullsjö kommun förskoleenheten (4215486)" cp="18">
          <x v="24"/>
          <x v="175"/>
          <x/>
          <x/>
          <x/>
          <x/>
          <x/>
          <x/>
          <x v="1"/>
          <x v="2"/>
          <x/>
          <x/>
          <x/>
          <x/>
          <x/>
          <x/>
          <x v="76"/>
          <x v="76"/>
        </s>
        <s v="[Dim Payer].[Payer].&amp;[{C9C53AA4-6D5C-4568-B7B7-84748EE24651}]" c="Mullsjö Kommun Handikappomsorgen (226263)" cp="18">
          <x v="24"/>
          <x v="176"/>
          <x/>
          <x/>
          <x/>
          <x v="1"/>
          <x/>
          <x/>
          <x v="1"/>
          <x v="2"/>
          <x/>
          <x/>
          <x/>
          <x/>
          <x/>
          <x/>
          <x v="75"/>
          <x v="75"/>
        </s>
        <s v="[Dim Payer].[Payer].&amp;[{52F1EFD6-18EF-4869-B9C7-7A94323EF428}]" c="Mullsjö kommun Hemsjukvård (227174)" cp="18">
          <x v="24"/>
          <x v="177"/>
          <x/>
          <x/>
          <x/>
          <x v="1"/>
          <x/>
          <x/>
          <x v="1"/>
          <x v="2"/>
          <x/>
          <x/>
          <x/>
          <x/>
          <x/>
          <x/>
          <x v="77"/>
          <x v="77"/>
        </s>
        <s v="[Dim Payer].[Payer].&amp;[{2A010DC2-DB48-46BE-8102-04D4B4009F09}]" c="Mullsjö Kommun Hemtjänsten (226554)" cp="18">
          <x v="24"/>
          <x v="178"/>
          <x/>
          <x/>
          <x/>
          <x/>
          <x/>
          <x/>
          <x v="1"/>
          <x v="2"/>
          <x/>
          <x/>
          <x/>
          <x/>
          <x/>
          <x/>
          <x v="75"/>
          <x v="75"/>
        </s>
        <s v="[Dim Payer].[Payer].&amp;[{64AA2F6A-3C8A-4144-9CEF-70C1309F27B5}]" c="Mullsjö kommun Margaretas Park äb (226058)" cp="18">
          <x v="24"/>
          <x v="179"/>
          <x/>
          <x/>
          <x/>
          <x v="1"/>
          <x/>
          <x/>
          <x v="1"/>
          <x v="2"/>
          <x/>
          <x/>
          <x/>
          <x/>
          <x/>
          <x/>
          <x v="75"/>
          <x v="75"/>
        </s>
        <s v="[Dim Payer].[Payer].&amp;[{624076A9-353E-435A-BCC2-9BF8BB635539}]" c="Mullsjö kommun Margaretas park korttidsboende (227352)" cp="18">
          <x v="24"/>
          <x v="180"/>
          <x/>
          <x/>
          <x/>
          <x/>
          <x/>
          <x/>
          <x v="1"/>
          <x v="2"/>
          <x/>
          <x/>
          <x/>
          <x/>
          <x/>
          <x/>
          <x v="78"/>
          <x v="78"/>
        </s>
        <s v="[Dim Payer].[Payer].&amp;[{9435EC42-CCDA-46D5-8E9C-D1527E91ECF8}]" c="Mullsjö Kommun Rehabhjälpmedel (226038)" cp="18">
          <x v="24"/>
          <x v="181"/>
          <x v="1"/>
          <x/>
          <x/>
          <x v="2"/>
          <x/>
          <x/>
          <x v="1"/>
          <x v="2"/>
          <x/>
          <x/>
          <x/>
          <x/>
          <x/>
          <x/>
          <x v="77"/>
          <x v="77"/>
        </s>
        <s v="[Dim Payer].[Payer].&amp;[{62D73EC6-EF6A-4379-912C-95DF78723CCA}]" c="Nässjö Kommun (226967)" cp="18">
          <x v="25"/>
          <x v="182"/>
          <x/>
          <x/>
          <x/>
          <x/>
          <x/>
          <x/>
          <x v="1"/>
          <x v="2"/>
          <x/>
          <x/>
          <x/>
          <x/>
          <x/>
          <x/>
          <x v="79"/>
          <x v="79"/>
        </s>
        <s v="[Dim Payer].[Payer].&amp;[{6E0CB590-FC9B-45DA-87BB-31591734984D}]" c="Nässjö kommun (227496)" cp="18">
          <x v="25"/>
          <x v="183"/>
          <x/>
          <x/>
          <x/>
          <x/>
          <x/>
          <x/>
          <x v="1"/>
          <x v="2"/>
          <x/>
          <x/>
          <x/>
          <x/>
          <x/>
          <x/>
          <x v="79"/>
          <x v="79"/>
        </s>
        <s v="[Dim Payer].[Payer].&amp;[{E0E14CDF-4C33-4EEA-90A8-9D5D0E2868E0}]" c="Nässjö kommun (4210730)" cp="18">
          <x v="25"/>
          <x v="184"/>
          <x/>
          <x/>
          <x/>
          <x/>
          <x/>
          <x/>
          <x v="2"/>
          <x v="3"/>
          <x/>
          <x/>
          <x/>
          <x/>
          <x/>
          <x/>
          <x v="79"/>
          <x v="79"/>
        </s>
        <s v="[Dim Payer].[Payer].&amp;[{D464F47B-9C74-4CF1-81B9-4FDA43E968CE}]" c="Nässjö Kommun Åkerskolan (226727)" cp="18">
          <x v="25"/>
          <x v="185"/>
          <x/>
          <x/>
          <x/>
          <x/>
          <x/>
          <x/>
          <x v="1"/>
          <x v="2"/>
          <x/>
          <x/>
          <x/>
          <x/>
          <x/>
          <x/>
          <x v="80"/>
          <x v="80"/>
        </s>
        <s v="[Dim Payer].[Payer].&amp;[{0447B677-AE38-479D-9FC3-59D346BB5BE7}]" c="Nässjö kommun Almenäs dagverksamhet (227634)" cp="18">
          <x v="25"/>
          <x v="186"/>
          <x/>
          <x/>
          <x/>
          <x/>
          <x/>
          <x/>
          <x v="1"/>
          <x v="2"/>
          <x/>
          <x/>
          <x/>
          <x/>
          <x/>
          <x/>
          <x v="80"/>
          <x v="80"/>
        </s>
        <s v="[Dim Payer].[Payer].&amp;[{F0C028D4-4B42-4E62-A123-9D32D167728C}]" c="Nässjö Kommun Brinellgymnasiet (226950)" cp="18">
          <x v="25"/>
          <x v="187"/>
          <x/>
          <x/>
          <x/>
          <x/>
          <x/>
          <x/>
          <x v="1"/>
          <x v="2"/>
          <x/>
          <x/>
          <x/>
          <x/>
          <x/>
          <x/>
          <x v="81"/>
          <x v="81"/>
        </s>
        <s v="[Dim Payer].[Payer].&amp;[{BDDD88E7-BF2A-4C3A-8795-B54C0DF1F84E}]" c="Nässjö Kommun Brinellskolan (227057)" cp="18">
          <x v="25"/>
          <x v="188"/>
          <x/>
          <x/>
          <x/>
          <x/>
          <x/>
          <x/>
          <x v="1"/>
          <x v="2"/>
          <x/>
          <x/>
          <x/>
          <x/>
          <x/>
          <x/>
          <x v="82"/>
          <x v="82"/>
        </s>
        <s v="[Dim Payer].[Payer].&amp;[{12B67DA5-3D18-4D36-9DAC-1131F6C57628}]" c="Nässjö kommun Ekbackagården (226764)" cp="18">
          <x v="25"/>
          <x v="189"/>
          <x/>
          <x/>
          <x/>
          <x/>
          <x/>
          <x/>
          <x v="1"/>
          <x v="2"/>
          <x/>
          <x/>
          <x/>
          <x/>
          <x/>
          <x/>
          <x v="83"/>
          <x v="83"/>
        </s>
        <s v="[Dim Payer].[Payer].&amp;[{0933F86C-32DD-4129-9CDB-25A9B59B96CF}]" c="Nässjö kommun Ingsbergsköket (227520)" cp="18">
          <x v="25"/>
          <x v="190"/>
          <x/>
          <x/>
          <x/>
          <x/>
          <x/>
          <x/>
          <x v="1"/>
          <x v="2"/>
          <x/>
          <x/>
          <x/>
          <x/>
          <x/>
          <x/>
          <x v="84"/>
          <x v="84"/>
        </s>
        <s v="[Dim Payer].[Payer].&amp;[{2A2A938B-F1E9-4C1D-A196-6DC73502A160}]" c="Nässjö kommun Inkontinens och Nutritionstillbehör (227324)" cp="18">
          <x v="25"/>
          <x v="191"/>
          <x/>
          <x/>
          <x/>
          <x v="1"/>
          <x/>
          <x/>
          <x v="1"/>
          <x v="2"/>
          <x/>
          <x/>
          <x/>
          <x/>
          <x/>
          <x/>
          <x v="79"/>
          <x v="79"/>
        </s>
        <s v="[Dim Payer].[Payer].&amp;[{53A746BE-5C5D-4158-AB06-B5A0984ABEA8}]" c="Nässjö kommun Malmåkra (227585)" cp="18">
          <x v="26"/>
          <x v="192"/>
          <x/>
          <x/>
          <x/>
          <x/>
          <x/>
          <x/>
          <x v="1"/>
          <x v="2"/>
          <x/>
          <x/>
          <x/>
          <x/>
          <x/>
          <x/>
          <x v="85"/>
          <x v="85"/>
        </s>
        <s v="[Dim Payer].[Payer].&amp;[{75CB6314-A64E-4365-909A-B594C8D9F653}]" c="Nässjö kommun Malmbäcks Västra förskola (227606)" cp="18">
          <x v="26"/>
          <x v="193"/>
          <x/>
          <x/>
          <x/>
          <x/>
          <x/>
          <x/>
          <x v="1"/>
          <x v="2"/>
          <x/>
          <x/>
          <x/>
          <x/>
          <x/>
          <x/>
          <x v="85"/>
          <x v="85"/>
        </s>
        <s v="[Dim Payer].[Payer].&amp;[{F896BF88-5FD4-4ACD-A307-2FC4353943A4}]" c="Nässjö kommun Mosshaga daglig verksamhet (227590)" cp="18">
          <x v="25"/>
          <x v="194"/>
          <x/>
          <x/>
          <x/>
          <x/>
          <x/>
          <x/>
          <x v="1"/>
          <x v="2"/>
          <x/>
          <x/>
          <x/>
          <x/>
          <x/>
          <x/>
          <x v="80"/>
          <x v="80"/>
        </s>
        <s v="[Dim Payer].[Payer].&amp;[{7B1079B3-EEF8-43B0-B9C1-5C1C69BC79C0}]" c="Nässjö Kommun Nutrition (227178)" cp="18">
          <x v="25"/>
          <x v="195"/>
          <x/>
          <x/>
          <x/>
          <x v="1"/>
          <x/>
          <x/>
          <x v="1"/>
          <x v="2"/>
          <x/>
          <x/>
          <x/>
          <x/>
          <x/>
          <x/>
          <x v="79"/>
          <x v="79"/>
        </s>
        <s v="[Dim Payer].[Payer].&amp;[{5AB64B33-0631-4AF6-A1B0-A99EF694C6D4}]" c="Nässjö kommun Parkgården (227454)" cp="18">
          <x v="25"/>
          <x v="196"/>
          <x/>
          <x/>
          <x/>
          <x/>
          <x/>
          <x/>
          <x v="1"/>
          <x v="2"/>
          <x/>
          <x/>
          <x/>
          <x/>
          <x/>
          <x/>
          <x v="86"/>
          <x v="86"/>
        </s>
        <s v="[Dim Payer].[Payer].&amp;[{F1117427-3C19-4AE8-B592-C78BE73A20EE}]" c="Nässjö Kommun Parkgårdens Kök (4176072)" cp="18">
          <x v="25"/>
          <x v="197"/>
          <x/>
          <x/>
          <x/>
          <x/>
          <x/>
          <x/>
          <x v="1"/>
          <x v="1"/>
          <x/>
          <x/>
          <x/>
          <x/>
          <x/>
          <x/>
          <x v="86"/>
          <x v="86"/>
        </s>
        <s v="[Dim Payer].[Payer].&amp;[{40A13A81-E399-4268-8D5F-D9765F3CEBD5}]" c="Nässjö kommun Rehabhjälpmedel (226030)" cp="18">
          <x v="25"/>
          <x v="198"/>
          <x v="1"/>
          <x/>
          <x/>
          <x v="2"/>
          <x/>
          <x/>
          <x v="1"/>
          <x v="2"/>
          <x/>
          <x/>
          <x/>
          <x/>
          <x/>
          <x/>
          <x v="86"/>
          <x v="86"/>
        </s>
        <s v="[Dim Payer].[Payer].&amp;[{66379EAE-2707-4325-9094-5A6822BC1706}]" c="Nässjö kommun Skogsborg (4125344)" cp="18">
          <x v="27"/>
          <x v="199"/>
          <x/>
          <x/>
          <x/>
          <x/>
          <x/>
          <x/>
          <x v="1"/>
          <x v="2"/>
          <x/>
          <x/>
          <x/>
          <x/>
          <x/>
          <x/>
          <x v="87"/>
          <x v="87"/>
        </s>
        <s v="[Dim Payer].[Payer].&amp;[{CB5918F3-91AC-48B4-8F84-E8CF7D6BB2CE}]" c="Nässjö kommun, Egnahems förskola köket (227613)" cp="18">
          <x v="25"/>
          <x v="200"/>
          <x/>
          <x/>
          <x/>
          <x/>
          <x/>
          <x/>
          <x v="1"/>
          <x v="2"/>
          <x/>
          <x/>
          <x/>
          <x/>
          <x/>
          <x/>
          <x v="84"/>
          <x v="84"/>
        </s>
        <s v="[Dim Payer].[Payer].&amp;[{B734299A-1E6E-44B6-BC0E-F049934CD40A}]" c="Sävsjö kommun (227631)" cp="18">
          <x v="28"/>
          <x v="201"/>
          <x/>
          <x/>
          <x/>
          <x/>
          <x/>
          <x/>
          <x v="1"/>
          <x v="2"/>
          <x/>
          <x/>
          <x/>
          <x/>
          <x/>
          <x/>
          <x v="88"/>
          <x v="88"/>
        </s>
        <s v="[Dim Payer].[Payer].&amp;[{CC5F36ED-1933-463A-B544-8A40EC53C878}]" c="Sävsjö kommun Bostadsanpassning (227557)" cp="18">
          <x v="28"/>
          <x v="202"/>
          <x/>
          <x/>
          <x/>
          <x/>
          <x/>
          <x/>
          <x v="1"/>
          <x v="2"/>
          <x/>
          <x/>
          <x/>
          <x/>
          <x/>
          <x/>
          <x v="89"/>
          <x v="89"/>
        </s>
        <s v="[Dim Payer].[Payer].&amp;[{E2C0CE95-7A14-44B4-ADC5-33A5C49D2978}]" c="Sävsjö kommun Göransgården (227206)" cp="18">
          <x v="29"/>
          <x v="203"/>
          <x/>
          <x/>
          <x/>
          <x v="1"/>
          <x/>
          <x/>
          <x v="1"/>
          <x v="2"/>
          <x/>
          <x/>
          <x/>
          <x/>
          <x/>
          <x/>
          <x v="90"/>
          <x v="90"/>
        </s>
        <s v="[Dim Payer].[Payer].&amp;[{B204A819-A8A0-44C0-8D97-9B0F48BC08BE}]" c="Sävsjö Kommun Hägneskolan (226606)" cp="18">
          <x v="28"/>
          <x v="204"/>
          <x/>
          <x/>
          <x/>
          <x/>
          <x/>
          <x/>
          <x v="1"/>
          <x v="2"/>
          <x/>
          <x/>
          <x/>
          <x/>
          <x/>
          <x/>
          <x v="91"/>
          <x v="91"/>
        </s>
        <s v="[Dim Payer].[Payer].&amp;[{3E816504-1A39-4BA8-B510-F520CD5D6059}]" c="Sävsjö kommun Högagärde (227200)" cp="18">
          <x v="28"/>
          <x v="205"/>
          <x/>
          <x/>
          <x/>
          <x/>
          <x/>
          <x/>
          <x v="1"/>
          <x v="2"/>
          <x/>
          <x/>
          <x/>
          <x/>
          <x/>
          <x/>
          <x v="89"/>
          <x v="89"/>
        </s>
        <s v="[Dim Payer].[Payer].&amp;[{6BF218DB-B446-463D-B6DF-6E3950A14D46}]" c="Sävsjö kommun Inkontinens (227340)" cp="18">
          <x v="29"/>
          <x v="206"/>
          <x/>
          <x/>
          <x/>
          <x v="2"/>
          <x/>
          <x/>
          <x v="1"/>
          <x v="2"/>
          <x/>
          <x/>
          <x/>
          <x/>
          <x/>
          <x/>
          <x v="90"/>
          <x v="90"/>
        </s>
        <s v="[Dim Payer].[Payer].&amp;[{A042D9ED-7AFE-4D61-A8AD-CA83F0EB42A1}]" c="Sävsjö kommun Nutritionstillbehör (227207)" cp="18">
          <x v="28"/>
          <x v="207"/>
          <x/>
          <x/>
          <x/>
          <x/>
          <x/>
          <x/>
          <x v="1"/>
          <x v="2"/>
          <x/>
          <x/>
          <x/>
          <x/>
          <x/>
          <x/>
          <x v="89"/>
          <x v="89"/>
        </s>
        <s v="[Dim Payer].[Payer].&amp;[{EABDE08E-C413-4A91-9752-8F6226D5B6A7}]" c="Sävsjö Kommun Omsorg (226293)" cp="18">
          <x v="28"/>
          <x v="208"/>
          <x v="1"/>
          <x/>
          <x/>
          <x/>
          <x/>
          <x/>
          <x v="1"/>
          <x v="2"/>
          <x/>
          <x/>
          <x/>
          <x/>
          <x/>
          <x/>
          <x v="88"/>
          <x v="88"/>
        </s>
        <s v="[Dim Payer].[Payer].&amp;[{816A2A3D-48A0-44C9-B931-4900C5727F7D}]" c="Sävsjö Kommun Rehabhjälpmedel (226135)" cp="18">
          <x v="28"/>
          <x v="209"/>
          <x v="1"/>
          <x/>
          <x/>
          <x v="2"/>
          <x/>
          <x/>
          <x v="1"/>
          <x v="2"/>
          <x/>
          <x/>
          <x/>
          <x/>
          <x/>
          <x/>
          <x v="89"/>
          <x v="89"/>
        </s>
        <s v="[Dim Payer].[Payer].&amp;[{044BF58F-CE96-467C-ACF1-5478C7315FA4}]" c="Sävsjö kommun Ringgården (227201)" cp="18">
          <x v="28"/>
          <x v="210"/>
          <x/>
          <x/>
          <x/>
          <x v="1"/>
          <x/>
          <x/>
          <x v="1"/>
          <x v="2"/>
          <x/>
          <x/>
          <x/>
          <x/>
          <x/>
          <x/>
          <x v="92"/>
          <x v="92"/>
        </s>
        <s v="[Dim Payer].[Payer].&amp;[{7C0A1FD3-2299-45A4-ACDF-119E5D2F489C}]" c="Sävsjö kommun SÄBO (226935)" cp="18">
          <x v="28"/>
          <x v="211"/>
          <x v="1"/>
          <x/>
          <x/>
          <x/>
          <x/>
          <x/>
          <x v="1"/>
          <x v="2"/>
          <x/>
          <x/>
          <x/>
          <x/>
          <x/>
          <x/>
          <x v="88"/>
          <x v="88"/>
        </s>
        <s v="[Dim Payer].[Payer].&amp;[{5548637A-5F8C-451A-95FA-724F13644FF0}]" c="Sävsjö kommun Södergården (227198)" cp="18">
          <x v="30"/>
          <x v="212"/>
          <x/>
          <x/>
          <x/>
          <x v="1"/>
          <x/>
          <x/>
          <x v="1"/>
          <x v="2"/>
          <x/>
          <x/>
          <x/>
          <x/>
          <x/>
          <x/>
          <x v="93"/>
          <x v="93"/>
        </s>
        <s v="[Dim Payer].[Payer].&amp;[{AF6D2C59-1A9C-49BD-AACB-98051DD5D4B2}]" c="Sävsjö Kommun Vrigstad skola (4140226)" cp="18">
          <x v="29"/>
          <x v="213"/>
          <x/>
          <x/>
          <x/>
          <x/>
          <x/>
          <x/>
          <x v="1"/>
          <x v="1"/>
          <x/>
          <x/>
          <x/>
          <x/>
          <x/>
          <x/>
          <x v="90"/>
          <x v="90"/>
        </s>
        <s v="[Dim Payer].[Payer].&amp;[{1FC52887-F890-4F91-B467-947E0EE11799}]" c="Tranås Kommun (226055)" cp="18">
          <x v="31"/>
          <x v="214"/>
          <x v="1"/>
          <x/>
          <x/>
          <x v="1"/>
          <x/>
          <x/>
          <x v="1"/>
          <x v="2"/>
          <x/>
          <x/>
          <x/>
          <x/>
          <x/>
          <x/>
          <x v="94"/>
          <x v="94"/>
        </s>
        <s v="[Dim Payer].[Payer].&amp;[{B0FFA264-4ED2-4B99-8CE9-3EA4A1245AB5}]" c="Tranås kommun Ågränden (227184)" cp="18">
          <x v="31"/>
          <x v="215"/>
          <x/>
          <x/>
          <x/>
          <x v="1"/>
          <x/>
          <x/>
          <x v="1"/>
          <x v="2"/>
          <x/>
          <x/>
          <x/>
          <x/>
          <x/>
          <x/>
          <x v="94"/>
          <x v="94"/>
        </s>
        <s v="[Dim Payer].[Payer].&amp;[{9DA93944-C6B0-482C-859B-E198C4F2A047}]" c="Tranås kommun Falkgatans gb (227181)" cp="18">
          <x v="31"/>
          <x v="216"/>
          <x/>
          <x/>
          <x/>
          <x/>
          <x/>
          <x/>
          <x v="1"/>
          <x v="2"/>
          <x/>
          <x/>
          <x/>
          <x/>
          <x/>
          <x/>
          <x v="95"/>
          <x v="95"/>
        </s>
        <s v="[Dim Payer].[Payer].&amp;[{F1B6582B-A972-43C8-A265-0359BB0BC687}]" c="Tranås Kommun Junkaremålsskolan Grundsärskolan (227565)" cp="18">
          <x v="31"/>
          <x v="217"/>
          <x/>
          <x/>
          <x/>
          <x/>
          <x/>
          <x/>
          <x v="1"/>
          <x v="2"/>
          <x/>
          <x/>
          <x/>
          <x/>
          <x/>
          <x/>
          <x v="96"/>
          <x v="96"/>
        </s>
        <s v="[Dim Payer].[Payer].&amp;[{2CF166B4-EE06-464E-956B-AC4195A3AB6F}]" c="Tranås kommun Lövstagården (226629)" cp="18">
          <x v="31"/>
          <x v="218"/>
          <x/>
          <x/>
          <x/>
          <x v="1"/>
          <x/>
          <x/>
          <x v="1"/>
          <x v="2"/>
          <x/>
          <x/>
          <x/>
          <x/>
          <x/>
          <x/>
          <x v="97"/>
          <x v="97"/>
        </s>
        <s v="[Dim Payer].[Payer].&amp;[{F0224A8A-39F5-4AB8-BA42-6180547FBB04}]" c="Tranås kommun Nya Forellen (227180)" cp="18">
          <x v="31"/>
          <x v="219"/>
          <x/>
          <x/>
          <x/>
          <x/>
          <x/>
          <x/>
          <x v="1"/>
          <x v="2"/>
          <x/>
          <x/>
          <x/>
          <x/>
          <x/>
          <x/>
          <x v="98"/>
          <x v="98"/>
        </s>
        <s v="[Dim Payer].[Payer].&amp;[{3E833922-9025-400F-99D9-D93A686E2092}]" c="Tranås Kommun Östanå (227179)" cp="18">
          <x v="31"/>
          <x v="220"/>
          <x/>
          <x/>
          <x/>
          <x v="1"/>
          <x/>
          <x/>
          <x v="1"/>
          <x v="2"/>
          <x/>
          <x/>
          <x/>
          <x/>
          <x/>
          <x/>
          <x v="99"/>
          <x v="99"/>
        </s>
        <s v="[Dim Payer].[Payer].&amp;[{788135F9-DAA0-4C36-B466-461089DFE7A2}]" c="Tranås kommun Uvaberg (227183)" cp="18">
          <x v="31"/>
          <x v="221"/>
          <x/>
          <x/>
          <x/>
          <x v="1"/>
          <x/>
          <x/>
          <x v="1"/>
          <x v="2"/>
          <x/>
          <x/>
          <x/>
          <x/>
          <x/>
          <x/>
          <x v="95"/>
          <x v="95"/>
        </s>
        <s v="[Dim Payer].[Payer].&amp;[{9EDE86A1-5B3A-4FC5-91D8-A5D169924FEE}]" c="Vaggeryds Kommun (Vaggeryd) (226140)" cp="18">
          <x v="32"/>
          <x v="222"/>
          <x v="1"/>
          <x/>
          <x/>
          <x v="2"/>
          <x/>
          <x/>
          <x v="1"/>
          <x v="2"/>
          <x/>
          <x/>
          <x/>
          <x/>
          <x/>
          <x/>
          <x v="100"/>
          <x v="100"/>
        </s>
        <s v="[Dim Payer].[Payer].&amp;[{E3CF479C-6D13-4B14-A870-59617753B924}]" c="Vaggeryds Kommun Furugården (227176)" cp="18">
          <x v="32"/>
          <x v="223"/>
          <x/>
          <x/>
          <x/>
          <x v="1"/>
          <x/>
          <x/>
          <x v="1"/>
          <x v="2"/>
          <x/>
          <x/>
          <x/>
          <x/>
          <x/>
          <x/>
          <x v="101"/>
          <x v="101"/>
        </s>
        <s v="[Dim Payer].[Payer].&amp;[{C7191978-0E05-4B9F-9A53-9A2D1F6740F6}]" c="Vaggeryds kommun Hemsjukvård Skillingaryd (227345)" cp="18">
          <x v="33"/>
          <x v="224"/>
          <x/>
          <x/>
          <x/>
          <x/>
          <x/>
          <x/>
          <x v="1"/>
          <x v="2"/>
          <x/>
          <x/>
          <x/>
          <x/>
          <x/>
          <x/>
          <x v="102"/>
          <x v="102"/>
        </s>
        <s v="[Dim Payer].[Payer].&amp;[{4785F0C6-6F04-41E5-A36A-AFA682D48709}]" c="Vaggeryds kommun Hemsjukvård Vaggeryd (227344)" cp="18">
          <x v="32"/>
          <x v="225"/>
          <x/>
          <x/>
          <x/>
          <x/>
          <x/>
          <x/>
          <x v="1"/>
          <x v="2"/>
          <x/>
          <x/>
          <x/>
          <x/>
          <x/>
          <x/>
          <x v="101"/>
          <x v="101"/>
        </s>
        <s v="[Dim Payer].[Payer].&amp;[{715B7A00-F5BC-4DB3-8153-63FEC8AF2247}]" c="Vaggeryds kommun Mejeriet (227530)" cp="18">
          <x v="33"/>
          <x v="226"/>
          <x/>
          <x/>
          <x/>
          <x/>
          <x/>
          <x/>
          <x v="1"/>
          <x v="2"/>
          <x/>
          <x/>
          <x/>
          <x/>
          <x/>
          <x/>
          <x v="102"/>
          <x v="102"/>
        </s>
        <s v="[Dim Payer].[Payer].&amp;[{5E42F9AE-7734-47C8-86B8-EF86537B2261}]" c="Vaggeryds kommun Sörgården (227177)" cp="18">
          <x v="33"/>
          <x v="227"/>
          <x/>
          <x/>
          <x/>
          <x/>
          <x/>
          <x/>
          <x v="1"/>
          <x v="2"/>
          <x/>
          <x/>
          <x/>
          <x/>
          <x/>
          <x/>
          <x v="103"/>
          <x v="103"/>
        </s>
        <s v="[Dim Payer].[Payer].&amp;[{2C856A71-0C86-4E4C-AB08-6844E4674031}]" c="Vaggeryds kommun Sörgårdsskolans kök (227626)" cp="18">
          <x v="33"/>
          <x v="228"/>
          <x/>
          <x/>
          <x/>
          <x/>
          <x/>
          <x/>
          <x v="1"/>
          <x v="2"/>
          <x/>
          <x/>
          <x/>
          <x/>
          <x/>
          <x/>
          <x v="103"/>
          <x v="103"/>
        </s>
        <s v="[Dim Payer].[Payer].&amp;[{345C1C9A-1D1B-4A26-AB0C-4B86720ED32D}]" c="Värnamo kommun Bredäng (227217)" cp="18">
          <x v="34"/>
          <x v="229"/>
          <x/>
          <x/>
          <x/>
          <x/>
          <x/>
          <x/>
          <x v="1"/>
          <x v="2"/>
          <x/>
          <x/>
          <x/>
          <x/>
          <x/>
          <x/>
          <x v="104"/>
          <x v="104"/>
        </s>
        <s v="[Dim Payer].[Payer].&amp;[{EC77FD48-F099-49BA-82BD-31806DBD5F9B}]" c="Värnamo kommun Finnvedens Gymnasium (4186531)" cp="18">
          <x v="35"/>
          <x v="230"/>
          <x/>
          <x/>
          <x/>
          <x/>
          <x/>
          <x/>
          <x v="1"/>
          <x v="2"/>
          <x/>
          <x/>
          <x/>
          <x/>
          <x/>
          <x/>
          <x v="105"/>
          <x v="105"/>
        </s>
        <s v="[Dim Payer].[Payer].&amp;[{F5C9D73B-4748-412B-AEDE-0C1E91FA2A6D}]" c="Värnamo kommun Forsgården (227219)" cp="18">
          <x v="36"/>
          <x v="231"/>
          <x/>
          <x/>
          <x/>
          <x v="1"/>
          <x/>
          <x/>
          <x v="1"/>
          <x v="2"/>
          <x/>
          <x/>
          <x/>
          <x/>
          <x/>
          <x/>
          <x v="106"/>
          <x v="106"/>
        </s>
        <s v="[Dim Payer].[Payer].&amp;[{511555E9-6165-45FF-9A7B-42A19EB8C29F}]" c="Värnamo kommun Fyrklöverns förskola / kök (4240841)" cp="18">
          <x v="36"/>
          <x v="232"/>
          <x/>
          <x/>
          <x/>
          <x/>
          <x/>
          <x/>
          <x v="1"/>
          <x v="1"/>
          <x/>
          <x/>
          <x/>
          <x/>
          <x/>
          <x/>
          <x v="106"/>
          <x v="106"/>
        </s>
        <s v="[Dim Payer].[Payer].&amp;[{47C46D3A-B0B1-4FF8-B819-F0F90328E5AC}]" c="Värnamo kommun Gröna Lunden (227208)" cp="18">
          <x v="35"/>
          <x v="233"/>
          <x/>
          <x/>
          <x/>
          <x v="1"/>
          <x/>
          <x/>
          <x v="1"/>
          <x v="2"/>
          <x/>
          <x/>
          <x/>
          <x/>
          <x/>
          <x/>
          <x v="107"/>
          <x v="107"/>
        </s>
        <s v="[Dim Payer].[Payer].&amp;[{77568A3D-B199-404A-962E-0335CE5877C7}]" c="Värnamo kommun Inkontinens (227373)" cp="18">
          <x v="35"/>
          <x v="234"/>
          <x/>
          <x/>
          <x/>
          <x v="1"/>
          <x/>
          <x/>
          <x v="1"/>
          <x v="2"/>
          <x/>
          <x/>
          <x/>
          <x/>
          <x/>
          <x/>
          <x v="108"/>
          <x v="108"/>
        </s>
        <s v="[Dim Payer].[Payer].&amp;[{073EB0A3-D1DC-4DB2-951F-412A972AF44B}]" c="Värnamo kommun Lindgården (227220)" cp="18">
          <x v="37"/>
          <x v="235"/>
          <x/>
          <x/>
          <x/>
          <x/>
          <x/>
          <x/>
          <x v="1"/>
          <x v="2"/>
          <x/>
          <x/>
          <x/>
          <x/>
          <x/>
          <x/>
          <x v="109"/>
          <x v="109"/>
        </s>
        <s v="[Dim Payer].[Payer].&amp;[{C4ABBDF4-B8BC-460A-8695-CE8DF722665C}]" c="Värnamo kommun Linneberg (227224)" cp="18">
          <x v="35"/>
          <x v="236"/>
          <x/>
          <x/>
          <x/>
          <x v="1"/>
          <x/>
          <x/>
          <x v="1"/>
          <x v="2"/>
          <x/>
          <x/>
          <x/>
          <x/>
          <x/>
          <x/>
          <x v="110"/>
          <x v="110"/>
        </s>
        <s v="[Dim Payer].[Payer].&amp;[{9CD525EF-9EA0-4018-A045-F0DEBDAEBE9B}]" c="Värnamo kommun Luddö (227223)" cp="18">
          <x v="35"/>
          <x v="237"/>
          <x/>
          <x/>
          <x/>
          <x v="1"/>
          <x/>
          <x/>
          <x v="1"/>
          <x v="2"/>
          <x/>
          <x/>
          <x/>
          <x/>
          <x/>
          <x/>
          <x v="111"/>
          <x v="111"/>
        </s>
        <s v="[Dim Payer].[Payer].&amp;[{BFCBD8D1-059B-4000-933A-465831EB412A}]" c="Värnamo Kommun Mossleskolan (226488)" cp="18">
          <x v="35"/>
          <x v="238"/>
          <x/>
          <x/>
          <x/>
          <x/>
          <x/>
          <x/>
          <x v="1"/>
          <x v="2"/>
          <x/>
          <x/>
          <x/>
          <x/>
          <x/>
          <x/>
          <x v="112"/>
          <x v="112"/>
        </s>
        <s v="[Dim Payer].[Payer].&amp;[{77183C7E-782F-4899-B1B5-98994A8DFD1D}]" c="Värnamo kommun Nutritionstillbehör (227372)" cp="18">
          <x v="35"/>
          <x v="239"/>
          <x/>
          <x/>
          <x/>
          <x v="2"/>
          <x/>
          <x/>
          <x v="1"/>
          <x v="2"/>
          <x/>
          <x/>
          <x/>
          <x/>
          <x/>
          <x/>
          <x v="113"/>
          <x v="113"/>
        </s>
        <s v="[Dim Payer].[Payer].&amp;[{87ED9110-00EA-42F1-87CB-8ABF63E2BCE7}]" c="Värnamo Kommun Omsorg (226249)" cp="18">
          <x v="35"/>
          <x v="240"/>
          <x v="1"/>
          <x/>
          <x/>
          <x/>
          <x/>
          <x/>
          <x v="1"/>
          <x v="2"/>
          <x/>
          <x/>
          <x/>
          <x/>
          <x/>
          <x/>
          <x v="113"/>
          <x v="113"/>
        </s>
        <s v="[Dim Payer].[Payer].&amp;[{EDEE0019-1901-4819-890A-AA3551CCE8B1}]" c="Värnamo Kommun Rehabhjälpmedel (226050)" cp="18">
          <x v="35"/>
          <x v="241"/>
          <x v="1"/>
          <x/>
          <x/>
          <x v="1"/>
          <x/>
          <x/>
          <x v="1"/>
          <x v="2"/>
          <x/>
          <x/>
          <x/>
          <x/>
          <x/>
          <x/>
          <x v="108"/>
          <x v="108"/>
        </s>
        <s v="[Dim Payer].[Payer].&amp;[{248D85AA-F04F-4D7B-9446-00D0CAAF3DC6}]" c="Värnamo kommun Rörstorpsgården (227209)" cp="18">
          <x v="35"/>
          <x v="242"/>
          <x/>
          <x/>
          <x/>
          <x/>
          <x/>
          <x/>
          <x v="1"/>
          <x v="2"/>
          <x/>
          <x/>
          <x/>
          <x/>
          <x/>
          <x/>
          <x v="114"/>
          <x v="114"/>
        </s>
        <s v="[Dim Payer].[Payer].&amp;[{EB7A6FE1-E3FD-4499-999F-30AAD08C5C75}]" c="Värnamo kommun Soläng (227218)" cp="18">
          <x v="36"/>
          <x v="243"/>
          <x/>
          <x/>
          <x/>
          <x/>
          <x/>
          <x/>
          <x v="1"/>
          <x v="2"/>
          <x/>
          <x/>
          <x/>
          <x/>
          <x/>
          <x/>
          <x v="106"/>
          <x v="106"/>
        </s>
        <s v="[Dim Payer].[Payer].&amp;[{94B1172F-7BDC-4C5E-AE4A-6D6BF1D1CE9E}]" c="Värnamo kommun Stensötan (227221)" cp="18">
          <x v="35"/>
          <x v="244"/>
          <x/>
          <x/>
          <x/>
          <x/>
          <x/>
          <x/>
          <x v="1"/>
          <x v="2"/>
          <x/>
          <x/>
          <x/>
          <x/>
          <x/>
          <x/>
          <x v="114"/>
          <x v="114"/>
        </s>
        <s v="[Dim Payer].[Payer].&amp;[{40F2F852-6F66-45A4-9DD0-BB56A20D0615}]" c="Värnamo kommun Trälleborgsskolans kök (227620)" cp="18">
          <x v="35"/>
          <x v="245"/>
          <x/>
          <x/>
          <x/>
          <x/>
          <x/>
          <x/>
          <x v="1"/>
          <x v="2"/>
          <x/>
          <x/>
          <x/>
          <x/>
          <x/>
          <x/>
          <x v="107"/>
          <x v="107"/>
        </s>
        <s v="[Dim Payer].[Payer].&amp;[{270D91B9-0C90-4300-8B80-B75BFC1C547B}]" c="Värnamo kommun, Gröndalsskolan (226851)" cp="18">
          <x v="35"/>
          <x v="246"/>
          <x/>
          <x/>
          <x/>
          <x/>
          <x/>
          <x/>
          <x v="1"/>
          <x v="2"/>
          <x/>
          <x/>
          <x/>
          <x/>
          <x/>
          <x/>
          <x v="113"/>
          <x v="113"/>
        </s>
        <s v="[Dim Payer].[Payer].&amp;[{E4278556-92A5-4A65-AB9A-767F5E80CDE3}]" c="Värnamo kommun, Villa Villekulla fsk (4094686)" cp="18">
          <x v="38"/>
          <x v="247"/>
          <x/>
          <x/>
          <x/>
          <x/>
          <x/>
          <x/>
          <x v="1"/>
          <x v="2"/>
          <x/>
          <x/>
          <x/>
          <x/>
          <x/>
          <x/>
          <x v="115"/>
          <x v="115"/>
        </s>
        <s v="[Dim Payer].[Payer].&amp;[{B3F18224-BECC-4B0C-B031-874EC308BE6D}]" c="Vetlanda kommun Bäckagården (226084)" cp="18">
          <x v="14"/>
          <x v="248"/>
          <x/>
          <x/>
          <x/>
          <x/>
          <x/>
          <x/>
          <x v="1"/>
          <x v="2"/>
          <x/>
          <x/>
          <x/>
          <x/>
          <x/>
          <x/>
          <x v="27"/>
          <x v="27"/>
        </s>
        <s v="[Dim Payer].[Payer].&amp;[{6DE2D690-E53E-4585-B06A-78BE2133A629}]" c="Vetlanda kommun Bäckagården inko (227393)" cp="18">
          <x v="14"/>
          <x v="249"/>
          <x/>
          <x/>
          <x/>
          <x/>
          <x/>
          <x/>
          <x v="1"/>
          <x v="2"/>
          <x/>
          <x/>
          <x/>
          <x/>
          <x/>
          <x/>
          <x v="116"/>
          <x v="116"/>
        </s>
        <s v="[Dim Payer].[Payer].&amp;[{B920B42E-3BCF-4E20-88D4-9A843A7A9F5B}]" c="Vetlanda kommun Brobygården inko 53110 (227392)" cp="18">
          <x v="39"/>
          <x v="250"/>
          <x/>
          <x/>
          <x/>
          <x/>
          <x/>
          <x/>
          <x v="1"/>
          <x v="2"/>
          <x/>
          <x/>
          <x/>
          <x/>
          <x/>
          <x/>
          <x v="117"/>
          <x v="117"/>
        </s>
        <s v="[Dim Payer].[Payer].&amp;[{9F432F1F-EAA1-4093-A613-AF3EF6CEBC42}]" c="Vetlanda kommun Ekebogården (226240)" cp="18">
          <x v="40"/>
          <x v="251"/>
          <x/>
          <x/>
          <x/>
          <x/>
          <x/>
          <x/>
          <x v="1"/>
          <x v="2"/>
          <x/>
          <x/>
          <x/>
          <x/>
          <x/>
          <x/>
          <x v="118"/>
          <x v="118"/>
        </s>
        <s v="[Dim Payer].[Payer].&amp;[{16B70A51-E3D0-432D-BA63-60C6F910AB51}]" c="Vetlanda kommun Ekebogården inko (227403)" cp="18">
          <x v="40"/>
          <x v="252"/>
          <x/>
          <x/>
          <x/>
          <x/>
          <x/>
          <x/>
          <x v="1"/>
          <x v="2"/>
          <x/>
          <x/>
          <x/>
          <x/>
          <x/>
          <x/>
          <x v="118"/>
          <x v="118"/>
        </s>
        <s v="[Dim Payer].[Payer].&amp;[{CF48CBC9-F3C6-466B-A8A4-BCC007DAB639}]" c="Vetlanda kommun Emmagården (226127)" cp="18">
          <x v="14"/>
          <x v="253"/>
          <x/>
          <x/>
          <x/>
          <x/>
          <x/>
          <x/>
          <x v="1"/>
          <x v="2"/>
          <x/>
          <x/>
          <x/>
          <x/>
          <x/>
          <x/>
          <x v="116"/>
          <x v="116"/>
        </s>
        <s v="[Dim Payer].[Payer].&amp;[{9745C9B7-864D-496E-B581-577F76B2E5D5}]" c="Vetlanda kommun Emmagården inko (227394)" cp="18">
          <x v="41"/>
          <x v="254"/>
          <x/>
          <x/>
          <x/>
          <x/>
          <x/>
          <x/>
          <x v="1"/>
          <x v="2"/>
          <x/>
          <x/>
          <x/>
          <x/>
          <x/>
          <x/>
          <x v="119"/>
          <x v="119"/>
        </s>
        <s v="[Dim Payer].[Payer].&amp;[{B305B4A0-21C1-4639-A959-DCC5F9B6EFCE}]" c="Vetlanda kommun Funktionshinder inko (227404)" cp="18">
          <x v="14"/>
          <x v="255"/>
          <x/>
          <x/>
          <x/>
          <x/>
          <x/>
          <x/>
          <x v="1"/>
          <x v="2"/>
          <x/>
          <x/>
          <x/>
          <x/>
          <x/>
          <x/>
          <x v="120"/>
          <x v="120"/>
        </s>
        <s v="[Dim Payer].[Payer].&amp;[{D1D3A189-DADC-4997-BD32-69369A6093B7}]" c="Vetlanda Kommun Hemsjukvård Diabeteshjm t förråd (4182289)" cp="18">
          <x v="14"/>
          <x v="256"/>
          <x/>
          <x/>
          <x/>
          <x/>
          <x/>
          <x/>
          <x v="1"/>
          <x v="1"/>
          <x/>
          <x/>
          <x/>
          <x/>
          <x/>
          <x/>
          <x v="27"/>
          <x v="27"/>
        </s>
        <s v="[Dim Payer].[Payer].&amp;[{8D7130C2-39D2-4BA3-A3D6-B8A1BFE443EC}]" c="Vetlanda kommun hemsjukvård Ekenässjön inko (227328)" cp="18">
          <x v="40"/>
          <x v="257"/>
          <x/>
          <x/>
          <x/>
          <x v="1"/>
          <x/>
          <x/>
          <x v="1"/>
          <x v="2"/>
          <x/>
          <x/>
          <x/>
          <x/>
          <x/>
          <x/>
          <x v="118"/>
          <x v="118"/>
        </s>
        <s v="[Dim Payer].[Payer].&amp;[{7522838F-6CA9-40C7-B329-E5BDE01258FA}]" c="Vetlanda kommun hemsjukvård funktionshinder inko (227395)" cp="18">
          <x v="14"/>
          <x v="258"/>
          <x/>
          <x/>
          <x/>
          <x/>
          <x/>
          <x/>
          <x v="1"/>
          <x v="2"/>
          <x/>
          <x/>
          <x/>
          <x/>
          <x/>
          <x/>
          <x v="27"/>
          <x v="27"/>
        </s>
        <s v="[Dim Payer].[Payer].&amp;[{AD1AC643-444C-493B-88DE-687D1946E886}]" c="Vetlanda kommun hemsjukvård Holsbybrunn inko (227327)" cp="18">
          <x v="42"/>
          <x v="259"/>
          <x/>
          <x/>
          <x/>
          <x/>
          <x/>
          <x/>
          <x v="1"/>
          <x v="2"/>
          <x/>
          <x/>
          <x/>
          <x/>
          <x/>
          <x/>
          <x v="121"/>
          <x v="121"/>
        </s>
        <s v="[Dim Payer].[Payer].&amp;[{854FC215-7E5C-4D70-8988-0F390274AA2C}]" c="Vetlanda kommun Hemsjukvård Korsberga inko (227338)" cp="18">
          <x v="43"/>
          <x v="260"/>
          <x/>
          <x/>
          <x/>
          <x/>
          <x/>
          <x/>
          <x v="1"/>
          <x v="2"/>
          <x/>
          <x/>
          <x/>
          <x/>
          <x/>
          <x/>
          <x v="122"/>
          <x v="122"/>
        </s>
        <s v="[Dim Payer].[Payer].&amp;[{775D8387-512A-4CD9-809D-15C3548A2A13}]" c="Vetlanda kommun hemsjukvård Landsbro inko (227329)" cp="18">
          <x v="39"/>
          <x v="261"/>
          <x/>
          <x/>
          <x/>
          <x/>
          <x/>
          <x/>
          <x v="1"/>
          <x v="2"/>
          <x/>
          <x/>
          <x/>
          <x/>
          <x/>
          <x/>
          <x v="117"/>
          <x v="117"/>
        </s>
        <s v="[Dim Payer].[Payer].&amp;[{AF3711F0-276B-4479-8679-D7946E17AFC1}]" c="Vetlanda kommun hemsjukvård Vetlanda inko (227094)" cp="18">
          <x v="14"/>
          <x v="262"/>
          <x/>
          <x/>
          <x/>
          <x/>
          <x/>
          <x/>
          <x v="1"/>
          <x v="2"/>
          <x/>
          <x/>
          <x/>
          <x/>
          <x/>
          <x/>
          <x v="120"/>
          <x v="120"/>
        </s>
        <s v="[Dim Payer].[Payer].&amp;[{C0ADFAB9-6564-4A68-9817-1ECC5CF1AE4A}]" c="Vetlanda kommun Hjälpmedel (226045)" cp="18">
          <x v="14"/>
          <x v="263"/>
          <x v="1"/>
          <x/>
          <x/>
          <x v="2"/>
          <x/>
          <x/>
          <x v="1"/>
          <x v="2"/>
          <x/>
          <x/>
          <x/>
          <x/>
          <x/>
          <x/>
          <x v="120"/>
          <x v="120"/>
        </s>
        <s v="[Dim Payer].[Payer].&amp;[{FFCF2F01-2274-4B6A-8427-159448521181}]" c="Vetlanda kommun Hjälpmedel korttids/dagverksamhet (227326)" cp="18">
          <x v="14"/>
          <x v="264"/>
          <x/>
          <x/>
          <x/>
          <x/>
          <x/>
          <x/>
          <x v="1"/>
          <x v="2"/>
          <x/>
          <x/>
          <x/>
          <x/>
          <x/>
          <x/>
          <x v="120"/>
          <x v="120"/>
        </s>
        <s v="[Dim Payer].[Payer].&amp;[{CD0DE9CF-2FE9-43B8-9248-5D2A07F93B0D}]" c="Vetlanda Kommun Inventarieköp (226321)" cp="18">
          <x v="14"/>
          <x v="265"/>
          <x/>
          <x/>
          <x/>
          <x/>
          <x/>
          <x/>
          <x v="1"/>
          <x v="2"/>
          <x/>
          <x/>
          <x/>
          <x/>
          <x/>
          <x/>
          <x v="27"/>
          <x v="27"/>
        </s>
        <s v="[Dim Payer].[Payer].&amp;[{3A7AC9B3-5DBE-46E5-BA14-778B819C11F6}]" c="Vetlanda kommun Kvarngården (227378)" cp="18">
          <x v="14"/>
          <x v="266"/>
          <x/>
          <x/>
          <x/>
          <x/>
          <x/>
          <x/>
          <x v="1"/>
          <x v="2"/>
          <x/>
          <x/>
          <x/>
          <x/>
          <x/>
          <x/>
          <x v="123"/>
          <x v="123"/>
        </s>
        <s v="[Dim Payer].[Payer].&amp;[{F0A2B47B-F005-4DD6-9E22-D0E7B275D51A}]" c="Vetlanda kommun Kvarngården inko (227402)" cp="18">
          <x v="14"/>
          <x v="267"/>
          <x/>
          <x/>
          <x/>
          <x/>
          <x/>
          <x/>
          <x v="1"/>
          <x v="2"/>
          <x/>
          <x/>
          <x/>
          <x/>
          <x/>
          <x/>
          <x v="123"/>
          <x v="123"/>
        </s>
        <s v="[Dim Payer].[Payer].&amp;[{0BD9C624-BC7C-4E33-BE2E-CA6268951C86}]" c="Vetlanda kommun Lindens förskola köket (227535)" cp="18">
          <x v="44"/>
          <x v="268"/>
          <x/>
          <x/>
          <x/>
          <x/>
          <x/>
          <x/>
          <x v="1"/>
          <x v="2"/>
          <x/>
          <x/>
          <x/>
          <x/>
          <x/>
          <x/>
          <x v="124"/>
          <x v="124"/>
        </s>
        <s v="[Dim Payer].[Payer].&amp;[{3CD63E39-C64A-41D3-B23D-4CBE4BCF8FE7}]" c="Vetlanda kommun näring 51410 (227291)" cp="18">
          <x v="14"/>
          <x v="269"/>
          <x/>
          <x/>
          <x/>
          <x/>
          <x/>
          <x/>
          <x v="1"/>
          <x v="2"/>
          <x/>
          <x/>
          <x/>
          <x/>
          <x/>
          <x/>
          <x v="120"/>
          <x v="120"/>
        </s>
        <s v="[Dim Payer].[Payer].&amp;[{BDEC4653-CE06-46FC-9FC2-3603AF8186BD}]" c="Vetlanda kommun näring 53110 (227290)" cp="18">
          <x v="14"/>
          <x v="270"/>
          <x/>
          <x/>
          <x/>
          <x/>
          <x/>
          <x/>
          <x v="1"/>
          <x v="2"/>
          <x/>
          <x/>
          <x/>
          <x/>
          <x/>
          <x/>
          <x v="120"/>
          <x v="120"/>
        </s>
        <s v="[Dim Payer].[Payer].&amp;[{A128754B-F5CD-48FB-AAF5-78AB2CFD67EA}]" c="Vetlanda kommun näring 53110 (227299)" cp="18">
          <x v="43"/>
          <x v="271"/>
          <x/>
          <x/>
          <x/>
          <x/>
          <x/>
          <x/>
          <x v="1"/>
          <x v="2"/>
          <x/>
          <x/>
          <x/>
          <x/>
          <x/>
          <x/>
          <x v="122"/>
          <x v="122"/>
        </s>
        <s v="[Dim Payer].[Payer].&amp;[{3CC75626-5C89-43B5-B1F6-5E0A6FA263C1}]" c="Vetlanda kommun näring 53110 (227494)" cp="18">
          <x v="14"/>
          <x v="272"/>
          <x/>
          <x/>
          <x/>
          <x v="1"/>
          <x/>
          <x/>
          <x v="1"/>
          <x v="2"/>
          <x/>
          <x/>
          <x/>
          <x/>
          <x/>
          <x/>
          <x v="120"/>
          <x v="120"/>
        </s>
        <s v="[Dim Payer].[Payer].&amp;[{4866AEE2-EAD0-4F82-8F58-0C3DEB19AC86}]" c="Vetlanda kommun näring 53120 (227295)" cp="18">
          <x v="14"/>
          <x v="273"/>
          <x/>
          <x/>
          <x/>
          <x/>
          <x/>
          <x/>
          <x v="1"/>
          <x v="2"/>
          <x/>
          <x/>
          <x/>
          <x/>
          <x/>
          <x/>
          <x v="120"/>
          <x v="120"/>
        </s>
        <s v="[Dim Payer].[Payer].&amp;[{AEEB9A47-8DE5-459B-80E8-D364D2C214CE}]" c="Vetlanda kommun näring 53120 (227464)" cp="18">
          <x v="14"/>
          <x v="274"/>
          <x/>
          <x/>
          <x/>
          <x/>
          <x/>
          <x/>
          <x v="1"/>
          <x v="2"/>
          <x/>
          <x/>
          <x/>
          <x/>
          <x/>
          <x/>
          <x v="120"/>
          <x v="120"/>
        </s>
        <s v="[Dim Payer].[Payer].&amp;[{6ADE3DAB-BF64-4325-BB6A-97F6E8EE53D1}]" c="Vetlanda kommun näring 53130 (227292)" cp="18">
          <x v="14"/>
          <x v="275"/>
          <x/>
          <x/>
          <x/>
          <x/>
          <x/>
          <x/>
          <x v="1"/>
          <x v="2"/>
          <x/>
          <x/>
          <x/>
          <x/>
          <x/>
          <x/>
          <x v="116"/>
          <x v="116"/>
        </s>
        <s v="[Dim Payer].[Payer].&amp;[{1B3FCC05-9CDA-490C-998D-402148E3C032}]" c="Vetlanda kommun näring 53130 (227298)" cp="18">
          <x v="42"/>
          <x v="276"/>
          <x/>
          <x/>
          <x/>
          <x/>
          <x/>
          <x/>
          <x v="1"/>
          <x v="2"/>
          <x/>
          <x/>
          <x/>
          <x/>
          <x/>
          <x/>
          <x v="121"/>
          <x v="121"/>
        </s>
        <s v="[Dim Payer].[Payer].&amp;[{4ED0038F-070C-43D6-BE36-91C344FCB6C7}]" c="Vetlanda kommun näring ZZJOHBLO (227294)" cp="18">
          <x v="14"/>
          <x v="277"/>
          <x/>
          <x/>
          <x/>
          <x/>
          <x/>
          <x/>
          <x v="1"/>
          <x v="2"/>
          <x/>
          <x/>
          <x/>
          <x/>
          <x/>
          <x/>
          <x v="120"/>
          <x v="120"/>
        </s>
        <s v="[Dim Payer].[Payer].&amp;[{D44EEC8F-8305-4F1C-BF83-7304856CB700}]" c="Vetlanda kommun näringstillbehör 53110 (227172)" cp="18">
          <x v="14"/>
          <x v="278"/>
          <x/>
          <x/>
          <x/>
          <x/>
          <x/>
          <x/>
          <x v="1"/>
          <x v="2"/>
          <x/>
          <x/>
          <x/>
          <x/>
          <x/>
          <x/>
          <x v="120"/>
          <x v="120"/>
        </s>
        <s v="[Dim Payer].[Payer].&amp;[{E12923B4-B8C6-4EF6-9DE0-CB9CED8C53DB}]" c="Vetlanda kommun Näverbyn inko (227397)" cp="18">
          <x v="14"/>
          <x v="279"/>
          <x/>
          <x/>
          <x/>
          <x/>
          <x/>
          <x/>
          <x v="1"/>
          <x v="2"/>
          <x/>
          <x/>
          <x/>
          <x/>
          <x/>
          <x/>
          <x v="125"/>
          <x v="125"/>
        </s>
        <s v="[Dim Payer].[Payer].&amp;[{106838C0-58E6-457D-970C-C70227F11272}]" c="Vetlanda kommun Njudungsgymnasiet (226526)" cp="18">
          <x v="14"/>
          <x v="280"/>
          <x/>
          <x/>
          <x/>
          <x/>
          <x/>
          <x/>
          <x v="1"/>
          <x v="2"/>
          <x/>
          <x/>
          <x/>
          <x/>
          <x/>
          <x/>
          <x v="27"/>
          <x v="27"/>
        </s>
        <s v="[Dim Payer].[Payer].&amp;[{85235F0A-33D2-48F1-949E-54B8BEEC081C}]" c="Vetlanda kommun Norrgården (226611)" cp="18">
          <x v="14"/>
          <x v="281"/>
          <x/>
          <x/>
          <x/>
          <x/>
          <x/>
          <x/>
          <x v="1"/>
          <x v="2"/>
          <x/>
          <x/>
          <x/>
          <x/>
          <x/>
          <x/>
          <x v="27"/>
          <x v="27"/>
        </s>
        <s v="[Dim Payer].[Payer].&amp;[{31F3DB42-4BA7-417D-BBCA-10681A04CA3B}]" c="Vetlanda kommun Norrgården inko 53110 (227396)" cp="18">
          <x v="14"/>
          <x v="282"/>
          <x/>
          <x/>
          <x/>
          <x/>
          <x/>
          <x/>
          <x v="1"/>
          <x v="2"/>
          <x/>
          <x/>
          <x/>
          <x/>
          <x/>
          <x/>
          <x v="27"/>
          <x v="27"/>
        </s>
        <s v="[Dim Payer].[Payer].&amp;[{69005AC1-0B92-4857-B0ED-9F4ABD3DEDBC}]" c="Vetlanda kommun Nye skola (227390)" cp="18">
          <x v="45"/>
          <x v="283"/>
          <x/>
          <x/>
          <x/>
          <x/>
          <x/>
          <x/>
          <x v="1"/>
          <x v="2"/>
          <x/>
          <x/>
          <x/>
          <x/>
          <x/>
          <x/>
          <x v="126"/>
          <x v="126"/>
        </s>
        <s v="[Dim Payer].[Payer].&amp;[{871E6F6C-904F-47F7-AF92-8A922F7122F6}]" c="Vetlanda kommun Österäng (226056)" cp="18">
          <x v="43"/>
          <x v="284"/>
          <x/>
          <x/>
          <x/>
          <x/>
          <x/>
          <x/>
          <x v="1"/>
          <x v="2"/>
          <x/>
          <x/>
          <x/>
          <x/>
          <x/>
          <x/>
          <x v="122"/>
          <x v="122"/>
        </s>
        <s v="[Dim Payer].[Payer].&amp;[{DD4F572A-2250-4239-AA49-3E08FEB375C0}]" c="Vetlanda kommun Österäng inko 53110 (227401)" cp="18">
          <x v="43"/>
          <x v="285"/>
          <x/>
          <x/>
          <x/>
          <x/>
          <x/>
          <x/>
          <x v="1"/>
          <x v="2"/>
          <x/>
          <x/>
          <x/>
          <x/>
          <x/>
          <x/>
          <x v="122"/>
          <x v="122"/>
        </s>
        <s v="[Dim Payer].[Payer].&amp;[{B2AD848D-E92A-46BD-AFBB-751458E60FE6}]" c="Vetlanda Kommun Österliden (227592)" cp="18">
          <x v="42"/>
          <x v="286"/>
          <x/>
          <x/>
          <x/>
          <x/>
          <x/>
          <x/>
          <x v="1"/>
          <x v="2"/>
          <x/>
          <x/>
          <x/>
          <x/>
          <x/>
          <x/>
          <x v="121"/>
          <x v="121"/>
        </s>
        <s v="[Dim Payer].[Payer].&amp;[{BE407BD1-C2C6-458E-9C89-BC90BBC81CC6}]" c="Vetlanda kommun Österliden inko (227400)" cp="18">
          <x v="42"/>
          <x v="287"/>
          <x/>
          <x/>
          <x/>
          <x/>
          <x/>
          <x/>
          <x v="1"/>
          <x v="2"/>
          <x/>
          <x/>
          <x/>
          <x/>
          <x/>
          <x/>
          <x v="121"/>
          <x v="121"/>
        </s>
        <s v="[Dim Payer].[Payer].&amp;[{2F7AD499-7517-4006-BBC6-422BFDF6505A}]" c="Vetlanda kommun ref 52250 (221187)" cp="18">
          <x v="14"/>
          <x v="288"/>
          <x/>
          <x/>
          <x/>
          <x/>
          <x/>
          <x/>
          <x v="1"/>
          <x v="2"/>
          <x/>
          <x/>
          <x/>
          <x/>
          <x/>
          <x/>
          <x v="120"/>
          <x v="120"/>
        </s>
        <s v="[Dim Payer].[Payer].&amp;[{26CA4685-155C-45EE-853E-4E82AF50EA1D}]" c="Vetlanda kommun Tegnerhuset inko (227399)" cp="18">
          <x v="14"/>
          <x v="289"/>
          <x/>
          <x/>
          <x/>
          <x/>
          <x/>
          <x/>
          <x v="1"/>
          <x v="2"/>
          <x/>
          <x/>
          <x/>
          <x/>
          <x/>
          <x/>
          <x v="127"/>
          <x v="127"/>
        </s>
        <s v="[Dim Payer].[Payer].&amp;[{78512421-AFA0-4EDD-BB04-232D57D8625C}]" c="Vetlanda kommun Tomasgården (226668)" cp="18">
          <x v="14"/>
          <x v="290"/>
          <x/>
          <x/>
          <x/>
          <x/>
          <x/>
          <x/>
          <x v="1"/>
          <x v="2"/>
          <x/>
          <x/>
          <x/>
          <x/>
          <x/>
          <x/>
          <x v="127"/>
          <x v="127"/>
        </s>
        <s v="[Dim Payer].[Payer].&amp;[{5177505A-560A-4F1D-8F01-4CD0AD1E1516}]" c="Vetlanda kommun Tomasgården inko (227398)" cp="18">
          <x v="14"/>
          <x v="291"/>
          <x/>
          <x/>
          <x/>
          <x/>
          <x/>
          <x/>
          <x v="1"/>
          <x v="2"/>
          <x/>
          <x/>
          <x/>
          <x/>
          <x/>
          <x/>
          <x v="127"/>
          <x v="127"/>
        </s>
        <s v="[Dim Payer].[Payer].&amp;[{C4F6966E-969A-4B86-8609-00F9F4DCDF3E}]" c="Vetlanda Kommun Tomaslundsskolan (226806)" cp="18">
          <x v="14"/>
          <x v="292"/>
          <x/>
          <x/>
          <x/>
          <x/>
          <x/>
          <x/>
          <x v="1"/>
          <x v="2"/>
          <x/>
          <x/>
          <x/>
          <x/>
          <x/>
          <x/>
          <x v="128"/>
          <x v="128"/>
        </s>
        <s v="[Dim Payer].[Payer].&amp;[{3538F331-026D-4B25-A33C-09ACDB71B07E}]" c="Vetlanda kommun Träningsviljan (226446)" cp="18">
          <x v="14"/>
          <x v="293"/>
          <x/>
          <x/>
          <x/>
          <x/>
          <x/>
          <x/>
          <x v="1"/>
          <x v="2"/>
          <x/>
          <x/>
          <x/>
          <x/>
          <x/>
          <x/>
          <x v="27"/>
          <x v="27"/>
        </s>
        <s v="[Dim Payer].[Payer].&amp;[{A40F8118-BB7B-4639-A4A6-9BB348A342D1}]" c="Vetlanda kommun Withalaskolan (4190353)" cp="18">
          <x v="14"/>
          <x v="294"/>
          <x/>
          <x/>
          <x/>
          <x/>
          <x/>
          <x/>
          <x v="1"/>
          <x v="2"/>
          <x/>
          <x/>
          <x/>
          <x/>
          <x/>
          <x/>
          <x v="123"/>
          <x v="123"/>
        </s>
      </sharedItems>
      <mpMap v="2"/>
      <mpMap v="3"/>
      <mpMap v="4"/>
      <mpMap v="5"/>
      <mpMap v="6"/>
      <mpMap v="7"/>
      <mpMap v="8"/>
      <mpMap v="9"/>
      <mpMap v="10"/>
      <mpMap v="11"/>
      <mpMap v="12"/>
      <mpMap v="13"/>
      <mpMap v="14"/>
      <mpMap v="15"/>
      <mpMap v="16"/>
      <mpMap v="17"/>
      <mpMap v="18"/>
      <mpMap v="19"/>
    </cacheField>
    <cacheField name="[Dim Payer].[Payer].[Payer].[Payer City]" caption="Betalare postort" propertyName="Payer City" numFmtId="0" hierarchy="122" level="1" memberPropertyField="1">
      <sharedItems count="46">
        <s v="JÖNKÖPING"/>
        <s v="ANEBY"/>
        <s v="EKSJÖ"/>
        <s v="INGATORP"/>
        <s v="MARIANNELUND"/>
        <s v="SMÅLANDSSTENAR"/>
        <s v="GISLAVED"/>
        <s v="BURSERYD"/>
        <s v="HESTRA"/>
        <s v="ANDERSTORP"/>
        <s v="REFTELE"/>
        <s v="BROARYD"/>
        <s v="GNOSJÖ"/>
        <s v="HABO"/>
        <s v="VETLANDA"/>
        <s v="VISINGSÖ"/>
        <s v="BANKERYD"/>
        <s v="TABERG"/>
        <s v="NORRAHAMMAR"/>
        <s v="GRÄNNA"/>
        <s v="HUSKVARNA"/>
        <s v="TENHULT"/>
        <s v="BOTTNARYD"/>
        <s v="LEKERYD"/>
        <s v="MULLSJÖ"/>
        <s v="NÄSSJÖ"/>
        <s v="MALMBÄCK"/>
        <s v="BODAFORS"/>
        <s v="SÄVSJÖ"/>
        <s v="VRIGSTAD"/>
        <s v="STOCKARYD"/>
        <s v="TRANÅS"/>
        <s v="VAGGERYD"/>
        <s v="SKILLINGARYD"/>
        <s v="BREDARYD"/>
        <s v="VÄRNAMO"/>
        <s v="FORSHEDA"/>
        <s v="RYDAHOLM"/>
        <s v="BOR"/>
        <s v="LANDSBRO"/>
        <s v="EKENÄSSJÖN"/>
        <s v="KVILLSFORS"/>
        <s v="HOLSBYBRUNN"/>
        <s v="KORSBERGA"/>
        <s v="BJÖRKÖBY"/>
        <s v="NYE"/>
      </sharedItems>
    </cacheField>
    <cacheField name="[Dim Payer].[Payer].[Payer].[Payer Code]" caption="Betalare nr" propertyName="Payer Code" numFmtId="0" hierarchy="122" level="1" memberPropertyField="1">
      <sharedItems count="295">
        <s v="199112112223"/>
        <s v="4232661"/>
        <s v="227257"/>
        <s v="227256"/>
        <s v="227536"/>
        <s v="226101"/>
        <s v="4210720"/>
        <s v="227407"/>
        <s v="227409"/>
        <s v="227581"/>
        <s v="227545"/>
        <s v="227630"/>
        <s v="226118"/>
        <s v="226725"/>
        <s v="227560"/>
        <s v="227195"/>
        <s v="227639"/>
        <s v="227410"/>
        <s v="227412"/>
        <s v="227414"/>
        <s v="226015"/>
        <s v="227489"/>
        <s v="227503"/>
        <s v="226689"/>
        <s v="227196"/>
        <s v="227561"/>
        <s v="4119425"/>
        <s v="227633"/>
        <s v="227600"/>
        <s v="227608"/>
        <s v="227617"/>
        <s v="227105"/>
        <s v="227558"/>
        <s v="226427"/>
        <s v="4185785"/>
        <s v="227103"/>
        <s v="227325"/>
        <s v="227037"/>
        <s v="226763"/>
        <s v="227499"/>
        <s v="4125335"/>
        <s v="226604"/>
        <s v="227043"/>
        <s v="227173"/>
        <s v="226817"/>
        <s v="226020"/>
        <s v="226505"/>
        <s v="226848"/>
        <s v="226783"/>
        <s v="227300"/>
        <s v="227336"/>
        <s v="227337"/>
        <s v="226025"/>
        <s v="4094695"/>
        <s v="227266"/>
        <s v="227331"/>
        <s v="227330"/>
        <s v="226037"/>
        <s v="227335"/>
        <s v="227334"/>
        <s v="227333"/>
        <s v="227332"/>
        <s v="226803"/>
        <s v="227011"/>
        <s v="226423"/>
        <s v="227164"/>
        <s v="226927"/>
        <s v="226207"/>
        <s v="226796"/>
        <s v="4231950"/>
        <s v="227357"/>
        <s v="226599"/>
        <s v="226342"/>
        <s v="226791"/>
        <s v="226880"/>
        <s v="226556"/>
        <s v="226117"/>
        <s v="226259"/>
        <s v="226497"/>
        <s v="4094691"/>
        <s v="4197498"/>
        <s v="227013"/>
        <s v="226320"/>
        <s v="226620"/>
        <s v="226628"/>
        <s v="226052"/>
        <s v="226072"/>
        <s v="227085"/>
        <s v="227504"/>
        <s v="226292"/>
        <s v="227434"/>
        <s v="227435"/>
        <s v="226003"/>
        <s v="227452"/>
        <s v="227453"/>
        <s v="226702"/>
        <s v="227421"/>
        <s v="227461"/>
        <s v="227422"/>
        <s v="4094684"/>
        <s v="4158559"/>
        <s v="4094690"/>
        <s v="226592"/>
        <s v="227436"/>
        <s v="227437"/>
        <s v="226001"/>
        <s v="227438"/>
        <s v="227439"/>
        <s v="226667"/>
        <s v="227440"/>
        <s v="227441"/>
        <s v="226004"/>
        <s v="227442"/>
        <s v="227443"/>
        <s v="226238"/>
        <s v="227444"/>
        <s v="227445"/>
        <s v="226230"/>
        <s v="227446"/>
        <s v="227447"/>
        <s v="225351"/>
        <s v="227448"/>
        <s v="227449"/>
        <s v="226093"/>
        <s v="227450"/>
        <s v="227451"/>
        <s v="227577"/>
        <s v="227583"/>
        <s v="226652"/>
        <s v="226203"/>
        <s v="227358"/>
        <s v="227419"/>
        <s v="226663"/>
        <s v="4214245"/>
        <s v="226205"/>
        <s v="227349"/>
        <s v="226498"/>
        <s v="227341"/>
        <s v="226523"/>
        <s v="227601"/>
        <s v="226086"/>
        <s v="226434"/>
        <s v="227133"/>
        <s v="226262"/>
        <s v="226215"/>
        <s v="226586"/>
        <s v="4134549"/>
        <s v="227161"/>
        <s v="226121"/>
        <s v="226137"/>
        <s v="4181442"/>
        <s v="226945"/>
        <s v="226168"/>
        <s v="226214"/>
        <s v="227627"/>
        <s v="226080"/>
        <s v="227143"/>
        <s v="226947"/>
        <s v="226574"/>
        <s v="227144"/>
        <s v="226615"/>
        <s v="227546"/>
        <s v="226500"/>
        <s v="227147"/>
        <s v="226476"/>
        <s v="226657"/>
        <s v="226567"/>
        <s v="4144229"/>
        <s v="226296"/>
        <s v="4184935"/>
        <s v="4210718"/>
        <s v="195506062487"/>
        <s v="195705012416"/>
        <s v="226063"/>
        <s v="4186532"/>
        <s v="4215486"/>
        <s v="226263"/>
        <s v="227174"/>
        <s v="226554"/>
        <s v="226058"/>
        <s v="227352"/>
        <s v="226038"/>
        <s v="226967"/>
        <s v="227496"/>
        <s v="4210730"/>
        <s v="226727"/>
        <s v="227634"/>
        <s v="226950"/>
        <s v="227057"/>
        <s v="226764"/>
        <s v="227520"/>
        <s v="227324"/>
        <s v="227585"/>
        <s v="227606"/>
        <s v="227590"/>
        <s v="227178"/>
        <s v="227454"/>
        <s v="4176072"/>
        <s v="226030"/>
        <s v="4125344"/>
        <s v="227613"/>
        <s v="227631"/>
        <s v="227557"/>
        <s v="227206"/>
        <s v="226606"/>
        <s v="227200"/>
        <s v="227340"/>
        <s v="227207"/>
        <s v="226293"/>
        <s v="226135"/>
        <s v="227201"/>
        <s v="226935"/>
        <s v="227198"/>
        <s v="4140226"/>
        <s v="226055"/>
        <s v="227184"/>
        <s v="227181"/>
        <s v="227565"/>
        <s v="226629"/>
        <s v="227180"/>
        <s v="227179"/>
        <s v="227183"/>
        <s v="226140"/>
        <s v="227176"/>
        <s v="227345"/>
        <s v="227344"/>
        <s v="227530"/>
        <s v="227177"/>
        <s v="227626"/>
        <s v="227217"/>
        <s v="4186531"/>
        <s v="227219"/>
        <s v="4240841"/>
        <s v="227208"/>
        <s v="227373"/>
        <s v="227220"/>
        <s v="227224"/>
        <s v="227223"/>
        <s v="226488"/>
        <s v="227372"/>
        <s v="226249"/>
        <s v="226050"/>
        <s v="227209"/>
        <s v="227218"/>
        <s v="227221"/>
        <s v="227620"/>
        <s v="226851"/>
        <s v="4094686"/>
        <s v="226084"/>
        <s v="227393"/>
        <s v="227392"/>
        <s v="226240"/>
        <s v="227403"/>
        <s v="226127"/>
        <s v="227394"/>
        <s v="227404"/>
        <s v="4182289"/>
        <s v="227328"/>
        <s v="227395"/>
        <s v="227327"/>
        <s v="227338"/>
        <s v="227329"/>
        <s v="227094"/>
        <s v="226045"/>
        <s v="227326"/>
        <s v="226321"/>
        <s v="227378"/>
        <s v="227402"/>
        <s v="227535"/>
        <s v="227291"/>
        <s v="227290"/>
        <s v="227299"/>
        <s v="227494"/>
        <s v="227295"/>
        <s v="227464"/>
        <s v="227292"/>
        <s v="227298"/>
        <s v="227294"/>
        <s v="227172"/>
        <s v="227397"/>
        <s v="226526"/>
        <s v="226611"/>
        <s v="227396"/>
        <s v="227390"/>
        <s v="226056"/>
        <s v="227401"/>
        <s v="227592"/>
        <s v="227400"/>
        <s v="221187"/>
        <s v="227399"/>
        <s v="226668"/>
        <s v="227398"/>
        <s v="226806"/>
        <s v="226446"/>
        <s v="4190353"/>
      </sharedItems>
    </cacheField>
    <cacheField name="[Dim Payer].[Payer].[Payer].[Payer Contract]" caption="Betalare avtal" propertyName="Payer Contract" numFmtId="0" hierarchy="122" level="1" memberPropertyField="1">
      <sharedItems count="2">
        <s v="Externa betalare granskas (EG)"/>
        <s v="Externa betalare kuvertering (EK)"/>
      </sharedItems>
    </cacheField>
    <cacheField name="[Dim Payer].[Payer].[Payer].[Payer Health Area Code Name]" caption="Betalare HOS" propertyName="Payer Health Area Code Name" numFmtId="0" hierarchy="122" level="1" memberPropertyField="1">
      <sharedItems count="1">
        <s v="n/a"/>
      </sharedItems>
    </cacheField>
    <cacheField name="[Dim Payer].[Payer].[Payer].[Payer KST Code]" caption="Betalare kostnadställe" propertyName="Payer KST Code" numFmtId="0" hierarchy="122" level="1" memberPropertyField="1">
      <sharedItems count="1">
        <s v="n/a"/>
      </sharedItems>
    </cacheField>
    <cacheField name="[Dim Payer].[Payer].[Payer].[Payer Name Code1]" caption="Betalare koddel 1 benämning" propertyName="Payer Name Code1" numFmtId="0" hierarchy="122" level="1" memberPropertyField="1">
      <sharedItems count="3">
        <s v="Saknas"/>
        <s v="HMC Nutrition (424116)"/>
        <s v="HMC Behandlingshjälpmedel (424110)"/>
      </sharedItems>
    </cacheField>
    <cacheField name="[Dim Payer].[Payer].[Payer].[Payer Name Code10]" caption="Betalare koddel 10 benämning" propertyName="Payer Name Code10" numFmtId="0" hierarchy="122" level="1" memberPropertyField="1">
      <sharedItems count="1">
        <s v="Saknas"/>
      </sharedItems>
    </cacheField>
    <cacheField name="[Dim Payer].[Payer].[Payer].[Payer Name Code2]" caption="Betalare koddel 2 benämning" propertyName="Payer Name Code2" numFmtId="0" hierarchy="122" level="1" memberPropertyField="1">
      <sharedItems count="1">
        <s v="Saknas"/>
      </sharedItems>
    </cacheField>
    <cacheField name="[Dim Payer].[Payer].[Payer].[Payer Name Code3]" caption="Betalare koddel 3 benämning" propertyName="Payer Name Code3" numFmtId="0" hierarchy="122" level="1" memberPropertyField="1">
      <sharedItems count="3">
        <s v="Extern, hushåll och individer (109)"/>
        <s v="Extern, kommuner (102)"/>
        <s v="Extern, privata företag/privata vårdgivare (106)"/>
      </sharedItems>
    </cacheField>
    <cacheField name="[Dim Payer].[Payer].[Payer].[Payer Name Code4]" caption="Betalare koddel 4 benämning" propertyName="Payer Name Code4" numFmtId="0" hierarchy="122" level="1" memberPropertyField="1">
      <sharedItems count="4">
        <s v="Individer och hushåll (09)"/>
        <s v="Saknas"/>
        <s v="Kommuner (inkl Gotland) (02)"/>
        <s v="Privata företag (06)"/>
      </sharedItems>
    </cacheField>
    <cacheField name="[Dim Payer].[Payer].[Payer].[Payer Name Code5]" caption="Betalare koddel 5 benämning" propertyName="Payer Name Code5" numFmtId="0" hierarchy="122" level="1" memberPropertyField="1">
      <sharedItems count="1">
        <s v="Saknas"/>
      </sharedItems>
    </cacheField>
    <cacheField name="[Dim Payer].[Payer].[Payer].[Payer Name Code6]" caption="Betalare koddel 6 benämning" propertyName="Payer Name Code6" numFmtId="0" hierarchy="122" level="1" memberPropertyField="1">
      <sharedItems count="1">
        <s v="Saknas"/>
      </sharedItems>
    </cacheField>
    <cacheField name="[Dim Payer].[Payer].[Payer].[Payer Name Code7]" caption="Betalare koddel 7 benämning" propertyName="Payer Name Code7" numFmtId="0" hierarchy="122" level="1" memberPropertyField="1">
      <sharedItems count="1">
        <s v="Saknas"/>
      </sharedItems>
    </cacheField>
    <cacheField name="[Dim Payer].[Payer].[Payer].[Payer Name Code8]" caption="Betalare koddel 8 benämning" propertyName="Payer Name Code8" numFmtId="0" hierarchy="122" level="1" memberPropertyField="1">
      <sharedItems count="1">
        <s v="Saknas"/>
      </sharedItems>
    </cacheField>
    <cacheField name="[Dim Payer].[Payer].[Payer].[Payer Name Code9]" caption="Betalare koddel 9 benämning" propertyName="Payer Name Code9" numFmtId="0" hierarchy="122" level="1" memberPropertyField="1">
      <sharedItems count="1">
        <s v="Saknas"/>
      </sharedItems>
    </cacheField>
    <cacheField name="[Dim Payer].[Payer].[Payer].[Payer Type]" caption="Betalare kategori" propertyName="Payer Type" numFmtId="0" hierarchy="122" level="1" memberPropertyField="1">
      <sharedItems count="1">
        <s v="Extern"/>
      </sharedItems>
    </cacheField>
    <cacheField name="[Dim Payer].[Payer].[Payer].[Payer Zip Code]" caption="Betalare postnr" propertyName="Payer Zip Code" numFmtId="0" hierarchy="122" level="1" memberPropertyField="1">
      <sharedItems count="129">
        <s v="55336"/>
        <s v="57833"/>
        <s v="57822"/>
        <s v="57522"/>
        <s v="57533"/>
        <s v="57539"/>
        <s v="57531"/>
        <s v="57580"/>
        <s v="57535"/>
        <s v="57597"/>
        <s v="59898"/>
        <s v="33333"/>
        <s v="33230"/>
        <s v="33377"/>
        <s v="33236"/>
        <s v="33330"/>
        <s v="33572"/>
        <s v="33433"/>
        <s v="33375"/>
        <s v="33392"/>
        <s v="33233"/>
        <s v="33280"/>
        <s v="33232"/>
        <s v="33580"/>
        <s v="33532"/>
        <s v="56632"/>
        <s v="56624"/>
        <s v="57434"/>
        <s v="55115"/>
        <s v="55612"/>
        <s v="55628"/>
        <s v="55465"/>
        <s v="56394"/>
        <s v="55331"/>
        <s v="56433"/>
        <s v="55456"/>
        <s v="56434"/>
        <s v="55333"/>
        <s v="55594"/>
        <s v="55324"/>
        <s v="56241"/>
        <s v="56232"/>
        <s v="56331"/>
        <s v="55610"/>
        <s v="55303"/>
        <s v="55447"/>
        <s v="56231"/>
        <s v="55329"/>
        <s v="56134"/>
        <s v="55305"/>
        <s v="55310"/>
        <s v="55614"/>
        <s v="55318"/>
        <s v="55323"/>
        <s v="56161"/>
        <s v="55322"/>
        <s v="55462"/>
        <s v="56133"/>
        <s v="55472"/>
        <s v="56132"/>
        <s v="56576"/>
        <s v="56131"/>
        <s v="55464"/>
        <s v="56149"/>
        <s v="56105"/>
        <s v="56191"/>
        <s v="56195"/>
        <s v="55313"/>
        <s v="55314"/>
        <s v="55611"/>
        <s v="55308"/>
        <s v="55316"/>
        <s v="56150"/>
        <s v="55309"/>
        <s v="55307"/>
        <s v="56531"/>
        <s v="56521"/>
        <s v="56532"/>
        <s v="56518"/>
        <s v="57123"/>
        <s v="57141"/>
        <s v="57135"/>
        <s v="57180"/>
        <s v="57137"/>
        <s v="57136"/>
        <s v="57168"/>
        <s v="57131"/>
        <s v="57162"/>
        <s v="57680"/>
        <s v="57636"/>
        <s v="57697"/>
        <s v="57633"/>
        <s v="57632"/>
        <s v="57695"/>
        <s v="57331"/>
        <s v="57334"/>
        <s v="57337"/>
        <s v="57341"/>
        <s v="57332"/>
        <s v="57336"/>
        <s v="56732"/>
        <s v="56730"/>
        <s v="56832"/>
        <s v="56830"/>
        <s v="33371"/>
        <s v="33131"/>
        <s v="33171"/>
        <s v="33150"/>
        <s v="33142"/>
        <s v="33176"/>
        <s v="33153"/>
        <s v="33133"/>
        <s v="33152"/>
        <s v="33183"/>
        <s v="33143"/>
        <s v="33173"/>
        <s v="57480"/>
        <s v="57473"/>
        <s v="57450"/>
        <s v="57455"/>
        <s v="57423"/>
        <s v="57453"/>
        <s v="57475"/>
        <s v="57431"/>
        <s v="57495"/>
        <s v="57497"/>
        <s v="57498"/>
        <s v="57438"/>
        <s v="57437"/>
      </sharedItems>
    </cacheField>
    <cacheField name="[Dim Payer].[Payer].[Payer].[Payer Zip Code City]" caption="Betalare postadress" propertyName="Payer Zip Code City" numFmtId="0" hierarchy="122" level="1" memberPropertyField="1">
      <sharedItems count="129">
        <s v="55336 JÖNKÖPING"/>
        <s v="57833 ANEBY"/>
        <s v="57822 ANEBY"/>
        <s v="57522 EKSJÖ"/>
        <s v="57533 EKSJÖ"/>
        <s v="57539 EKSJÖ"/>
        <s v="57531 EKSJÖ"/>
        <s v="57580 EKSJÖ"/>
        <s v="57535 EKSJÖ"/>
        <s v="57597 INGATORP"/>
        <s v="59898 MARIANNELUND"/>
        <s v="33333 SMÅLANDSSTENAR"/>
        <s v="33230 GISLAVED"/>
        <s v="33377 BURSERYD"/>
        <s v="33236 GISLAVED"/>
        <s v="33330 SMÅLANDSSTENAR"/>
        <s v="33572 HESTRA"/>
        <s v="33433 ANDERSTORP"/>
        <s v="33375 REFTELE"/>
        <s v="33392 BROARYD"/>
        <s v="33233 GISLAVED"/>
        <s v="33280 GISLAVED"/>
        <s v="33232 GISLAVED"/>
        <s v="33580 GNOSJÖ"/>
        <s v="33532 GNOSJÖ"/>
        <s v="56632 HABO"/>
        <s v="56624 HABO"/>
        <s v="57434 VETLANDA"/>
        <s v="55115 JÖNKÖPING"/>
        <s v="55612 JÖNKÖPING"/>
        <s v="55628 JÖNKÖPING"/>
        <s v="55465 JÖNKÖPING"/>
        <s v="56394 VISINGSÖ"/>
        <s v="55331 JÖNKÖPING"/>
        <s v="56433 BANKERYD"/>
        <s v="55456 JÖNKÖPING"/>
        <s v="56434 BANKERYD"/>
        <s v="55333 JÖNKÖPING"/>
        <s v="55594 JÖNKÖPING"/>
        <s v="55324 JÖNKÖPING"/>
        <s v="56241 TABERG"/>
        <s v="56232 NORRAHAMMAR"/>
        <s v="56331 GRÄNNA"/>
        <s v="55610 JÖNKÖPING"/>
        <s v="55303 JÖNKÖPING"/>
        <s v="55447 JÖNKÖPING"/>
        <s v="56231 NORRAHAMMAR"/>
        <s v="55329 JÖNKÖPING"/>
        <s v="56134 HUSKVARNA"/>
        <s v="55305 JÖNKÖPING"/>
        <s v="55310 JÖNKÖPING"/>
        <s v="55614 JÖNKÖPING"/>
        <s v="55318 JÖNKÖPING"/>
        <s v="55323 JÖNKÖPING"/>
        <s v="56161 TENHULT"/>
        <s v="55322 JÖNKÖPING"/>
        <s v="55462 JÖNKÖPING"/>
        <s v="56133 HUSKVARNA"/>
        <s v="55472 JÖNKÖPING"/>
        <s v="56132 HUSKVARNA"/>
        <s v="56576 BOTTNARYD"/>
        <s v="56131 HUSKVARNA"/>
        <s v="55464 JÖNKÖPING"/>
        <s v="56149 HUSKVARNA"/>
        <s v="56105 HUSKVARNA"/>
        <s v="56191 HUSKVARNA"/>
        <s v="56195 LEKERYD"/>
        <s v="55313 JÖNKÖPING"/>
        <s v="55314 JÖNKÖPING"/>
        <s v="55611 JÖNKÖPING"/>
        <s v="55308 JÖNKÖPING"/>
        <s v="55316 JÖNKÖPING"/>
        <s v="56150 HUSKVARNA"/>
        <s v="55309 JÖNKÖPING"/>
        <s v="55307 JÖNKÖPING"/>
        <s v="56531 MULLSJÖ"/>
        <s v="56521 MULLSJÖ"/>
        <s v="56532 MULLSJÖ"/>
        <s v="56518 MULLSJÖ"/>
        <s v="57123 NÄSSJÖ"/>
        <s v="57141 NÄSSJÖ"/>
        <s v="57135 NÄSSJÖ"/>
        <s v="57180 NÄSSJÖ"/>
        <s v="57137 NÄSSJÖ"/>
        <s v="57136 NÄSSJÖ"/>
        <s v="57168 MALMBÄCK"/>
        <s v="57131 NÄSSJÖ"/>
        <s v="57162 BODAFORS"/>
        <s v="57680 SÄVSJÖ"/>
        <s v="57636 SÄVSJÖ"/>
        <s v="57697 VRIGSTAD"/>
        <s v="57633 SÄVSJÖ"/>
        <s v="57632 SÄVSJÖ"/>
        <s v="57695 STOCKARYD"/>
        <s v="57331 TRANÅS"/>
        <s v="57334 TRANÅS"/>
        <s v="57337 TRANÅS"/>
        <s v="57341 TRANÅS"/>
        <s v="57332 TRANÅS"/>
        <s v="57336 TRANÅS"/>
        <s v="56732 VAGGERYD"/>
        <s v="56730 VAGGERYD"/>
        <s v="56832 SKILLINGARYD"/>
        <s v="56830 SKILLINGARYD"/>
        <s v="33371 BREDARYD"/>
        <s v="33131 VÄRNAMO"/>
        <s v="33171 FORSHEDA"/>
        <s v="33150 VÄRNAMO"/>
        <s v="33142 VÄRNAMO"/>
        <s v="33176 RYDAHOLM"/>
        <s v="33153 VÄRNAMO"/>
        <s v="33133 VÄRNAMO"/>
        <s v="33152 VÄRNAMO"/>
        <s v="33183 VÄRNAMO"/>
        <s v="33143 VÄRNAMO"/>
        <s v="33173 BOR"/>
        <s v="57480 VETLANDA"/>
        <s v="57473 LANDSBRO"/>
        <s v="57450 EKENÄSSJÖN"/>
        <s v="57455 KVILLSFORS"/>
        <s v="57423 VETLANDA"/>
        <s v="57453 HOLSBYBRUNN"/>
        <s v="57475 KORSBERGA"/>
        <s v="57431 VETLANDA"/>
        <s v="57495 BJÖRKÖBY"/>
        <s v="57497 VETLANDA"/>
        <s v="57498 NYE"/>
        <s v="57438 VETLANDA"/>
        <s v="57437 VETLANDA"/>
      </sharedItems>
    </cacheField>
    <cacheField name="[Dim Item].[Accounting Group Hierarchy].[Accounting Group Name Code]" caption="Artikel konteringsgrupp" numFmtId="0" hierarchy="77" level="1">
      <sharedItems containsSemiMixedTypes="0" containsString="0"/>
    </cacheField>
    <cacheField name="[Dim Item].[Accounting Group Hierarchy].[Item Name Code]" caption="Artikel" numFmtId="0" hierarchy="77" level="2">
      <sharedItems containsSemiMixedTypes="0" containsString="0"/>
    </cacheField>
    <cacheField name="[Dim Item].[Accounting Group Hierarchy].[Item Name Code].[Accounting Group Name Code]" caption="Artikel konteringsgrupp" propertyName="Accounting Group Name Code" numFmtId="0" hierarchy="77" level="2" memberPropertyField="1">
      <sharedItems containsSemiMixedTypes="0" containsString="0"/>
    </cacheField>
    <cacheField name="[Dim Item].[Accounting Group Hierarchy].[Item Name Code].[Lease Price Group Name Code]" caption="Artikel prisgrupp hyra" propertyName="Lease Price Group Name Code" numFmtId="0" hierarchy="77" level="2" memberPropertyField="1">
      <sharedItems containsSemiMixedTypes="0" containsString="0"/>
    </cacheField>
    <cacheField name="[Dim Item].[Accounting Group Hierarchy].[Item Name Code].[Price Group Name Code]" caption="Artikel prisgrupp" propertyName="Price Group Name Code" numFmtId="0" hierarchy="77" level="2" memberPropertyField="1">
      <sharedItems containsSemiMixedTypes="0" containsString="0"/>
    </cacheField>
    <cacheField name="[Dim Item].[Accounting Group Hierarchy].[Item Name Code].[Product Liability Name Code]" caption="Artikel ansvar" propertyName="Product Liability Name Code" numFmtId="0" hierarchy="77" level="2" memberPropertyField="1">
      <sharedItems containsSemiMixedTypes="0" containsString="0"/>
    </cacheField>
    <cacheField name="[Dim Item].[Accounting Group Hierarchy].[Item Name Code].[Sector Name Code]" caption="Artikel sektor" propertyName="Sector Name Code" numFmtId="0" hierarchy="77" level="2" memberPropertyField="1">
      <sharedItems containsSemiMixedTypes="0" containsString="0"/>
    </cacheField>
    <cacheField name="[Dim Invoice Date].[Year].[Year]" caption="Faktura år" numFmtId="0" hierarchy="57" level="1">
      <sharedItems containsSemiMixedTypes="0" containsString="0"/>
    </cacheField>
    <cacheField name="[Dim Customer].[Customer Health Area Code].[Customer Health Area Code]" caption="Kund HOS" numFmtId="0" hierarchy="22" level="1">
      <sharedItems containsSemiMixedTypes="0" containsString="0"/>
    </cacheField>
    <cacheField name="[Measures].[Net Total]" caption="Faktura Radbelopp" numFmtId="0" hierarchy="185" level="32767"/>
  </cacheFields>
  <cacheHierarchies count="191">
    <cacheHierarchy uniqueName="[Dim Asset].[Acquisition Year Month]" caption="Individ anskaffad ååååmm" attribute="1" defaultMemberUniqueName="[Dim Asset].[Acquisition Year Month].[All]" allUniqueName="[Dim Asset].[Acquisition Year Month].[All]" dimensionUniqueName="[Dim Asset]" displayFolder="Individ historik" count="0" unbalanced="0"/>
    <cacheHierarchy uniqueName="[Dim Asset].[Asset Age]" caption="Individ ålder" attribute="1" defaultMemberUniqueName="[Dim Asset].[Asset Age].[All]" allUniqueName="[Dim Asset].[Asset Age].[All]" dimensionUniqueName="[Dim Asset]" displayFolder="Individ information" count="0" unbalanced="0"/>
    <cacheHierarchy uniqueName="[Dim Asset].[Asset Customization Code]" caption="Individ specialanpassningsnr" attribute="1" defaultMemberUniqueName="[Dim Asset].[Asset Customization Code].[All]" allUniqueName="[Dim Asset].[Asset Customization Code].[All]" dimensionUniqueName="[Dim Asset]" displayFolder="Individ information" count="0" unbalanced="0"/>
    <cacheHierarchy uniqueName="[Dim Asset].[Asset Name Code]" caption="Individ benämning" attribute="1" defaultMemberUniqueName="[Dim Asset].[Asset Name Code].[All]" allUniqueName="[Dim Asset].[Asset Name Code].[All]" dimensionUniqueName="[Dim Asset]" displayFolder="" count="0" unbalanced="0"/>
    <cacheHierarchy uniqueName="[Dim Asset].[Charge Type Status]" caption="Individ debiteringsstatus" attribute="1" defaultMemberUniqueName="[Dim Asset].[Charge Type Status].[All]" allUniqueName="[Dim Asset].[Charge Type Status].[All]" dimensionUniqueName="[Dim Asset]" displayFolder="Individ information" count="0" unbalanced="0"/>
    <cacheHierarchy uniqueName="[Dim Asset].[Fact Asset Query]" caption="Individ" attribute="1" keyAttribute="1" defaultMemberUniqueName="[Dim Asset].[Fact Asset Query].[All]" allUniqueName="[Dim Asset].[Fact Asset Query].[All]" dimensionUniqueName="[Dim Asset]" displayFolder="" count="0" unbalanced="0"/>
    <cacheHierarchy uniqueName="[Dim Asset].[Is Depreciated]" caption="Individ avskriven" attribute="1" defaultMemberUniqueName="[Dim Asset].[Is Depreciated].[All]" allUniqueName="[Dim Asset].[Is Depreciated].[All]" dimensionUniqueName="[Dim Asset]" displayFolder="Individ information" count="0" unbalanced="0"/>
    <cacheHierarchy uniqueName="[Dim Asset].[Latest Control Maintenance]" caption="Individ besiktning" attribute="1" defaultMemberUniqueName="[Dim Asset].[Latest Control Maintenance].[All]" allUniqueName="[Dim Asset].[Latest Control Maintenance].[All]" dimensionUniqueName="[Dim Asset]" displayFolder="Individ historik" count="0" unbalanced="0"/>
    <cacheHierarchy uniqueName="[Dim Asset].[Latest Control Maintenance Code]" caption="Individ besiktningskod" attribute="1" defaultMemberUniqueName="[Dim Asset].[Latest Control Maintenance Code].[All]" allUniqueName="[Dim Asset].[Latest Control Maintenance Code].[All]" dimensionUniqueName="[Dim Asset]" displayFolder="Individ historik" count="0" unbalanced="0"/>
    <cacheHierarchy uniqueName="[Dim Asset].[Latest Preventive Maintenance]" caption="Individ FU datum" attribute="1" defaultMemberUniqueName="[Dim Asset].[Latest Preventive Maintenance].[All]" allUniqueName="[Dim Asset].[Latest Preventive Maintenance].[All]" dimensionUniqueName="[Dim Asset]" displayFolder="Individ historik" count="0" unbalanced="0"/>
    <cacheHierarchy uniqueName="[Dim Asset].[Location Code]" caption="Individ liggplats" attribute="1" defaultMemberUniqueName="[Dim Asset].[Location Code].[All]" allUniqueName="[Dim Asset].[Location Code].[All]" dimensionUniqueName="[Dim Asset]" displayFolder="Individ information" count="0" unbalanced="0"/>
    <cacheHierarchy uniqueName="[Dim Asset].[Placement]" caption="Individ placering" attribute="1" defaultMemberUniqueName="[Dim Asset].[Placement].[All]" allUniqueName="[Dim Asset].[Placement].[All]" dimensionUniqueName="[Dim Asset]" displayFolder="Individ information" count="0" unbalanced="0"/>
    <cacheHierarchy uniqueName="[Dim Asset].[Scrap Name Code]" caption="Individ skrotningskod" attribute="1" defaultMemberUniqueName="[Dim Asset].[Scrap Name Code].[All]" allUniqueName="[Dim Asset].[Scrap Name Code].[All]" dimensionUniqueName="[Dim Asset]" displayFolder="Individ historik" count="0" unbalanced="0"/>
    <cacheHierarchy uniqueName="[Dim Asset].[Serial Number]" caption="Individ serienr" attribute="1" defaultMemberUniqueName="[Dim Asset].[Serial Number].[All]" allUniqueName="[Dim Asset].[Serial Number].[All]" dimensionUniqueName="[Dim Asset]" displayFolder="" count="0" unbalanced="0"/>
    <cacheHierarchy uniqueName="[Dim Asset].[Status]" caption="Individ status" attribute="1" defaultMemberUniqueName="[Dim Asset].[Status].[All]" allUniqueName="[Dim Asset].[Status].[All]" dimensionUniqueName="[Dim Asset]" displayFolder="Individ information" count="0" unbalanced="0"/>
    <cacheHierarchy uniqueName="[Dim Asset].[Stock Status]" caption="Individ lagerstatus" attribute="1" defaultMemberUniqueName="[Dim Asset].[Stock Status].[All]" allUniqueName="[Dim Asset].[Stock Status].[All]" dimensionUniqueName="[Dim Asset]" displayFolder="Individ information" count="0" unbalanced="0"/>
    <cacheHierarchy uniqueName="[Dim Asset].[Warranty Until Date]" caption="Individ garanti t o m" attribute="1" defaultMemberUniqueName="[Dim Asset].[Warranty Until Date].[All]" allUniqueName="[Dim Asset].[Warranty Until Date].[All]" dimensionUniqueName="[Dim Asset]" displayFolder="Individ information" count="0" unbalanced="0"/>
    <cacheHierarchy uniqueName="[Dim Asset].[Write Down Transaction Year Month]" caption="Individ såld el. skrotad ååååmm" attribute="1" defaultMemberUniqueName="[Dim Asset].[Write Down Transaction Year Month].[All]" allUniqueName="[Dim Asset].[Write Down Transaction Year Month].[All]" dimensionUniqueName="[Dim Asset]" displayFolder="Individ historik" count="0" unbalanced="0"/>
    <cacheHierarchy uniqueName="[Dim Customer].[Customer]" caption="Kundnamn" attribute="1" keyAttribute="1" defaultMemberUniqueName="[Dim Customer].[Customer].[All]" allUniqueName="[Dim Customer].[Customer].[All]" dimensionUniqueName="[Dim Customer]" displayFolder="" count="0" unbalanced="0"/>
    <cacheHierarchy uniqueName="[Dim Customer].[Customer Additional Party Identifier]" caption="Kund organisationsnr" attribute="1" defaultMemberUniqueName="[Dim Customer].[Customer Additional Party Identifier].[All]" allUniqueName="[Dim Customer].[Customer Additional Party Identifier].[All]" dimensionUniqueName="[Dim Customer]" displayFolder="" count="0" unbalanced="0"/>
    <cacheHierarchy uniqueName="[Dim Customer].[Customer City]" caption="Kund postort" attribute="1" defaultMemberUniqueName="[Dim Customer].[Customer City].[All]" allUniqueName="[Dim Customer].[Customer City].[All]" dimensionUniqueName="[Dim Customer]" displayFolder="" count="0" unbalanced="0"/>
    <cacheHierarchy uniqueName="[Dim Customer].[Customer Code]" caption="Kund nr" attribute="1" defaultMemberUniqueName="[Dim Customer].[Customer Code].[All]" allUniqueName="[Dim Customer].[Customer Code].[All]" dimensionUniqueName="[Dim Customer]" displayFolder="" count="0" unbalanced="0"/>
    <cacheHierarchy uniqueName="[Dim Customer].[Customer Health Area Code]" caption="Kund HOS" attribute="1" defaultMemberUniqueName="[Dim Customer].[Customer Health Area Code].[All]" allUniqueName="[Dim Customer].[Customer Health Area Code].[All]" dimensionUniqueName="[Dim Customer]" displayFolder="" count="2" unbalanced="0">
      <fieldsUsage count="2">
        <fieldUsage x="-1"/>
        <fieldUsage x="28"/>
      </fieldsUsage>
    </cacheHierarchy>
    <cacheHierarchy uniqueName="[Dim Customer].[Customer Health Area Code - Customer]" caption="Kund HOS - Kund" defaultMemberUniqueName="[Dim Customer].[Customer Health Area Code - Customer].[All]" allUniqueName="[Dim Customer].[Customer Health Area Code - Customer].[All]" dimensionUniqueName="[Dim Customer]" displayFolder="" count="0" unbalanced="0"/>
    <cacheHierarchy uniqueName="[Dim Customer].[Customer Type]" caption="Kund kategori" attribute="1" defaultMemberUniqueName="[Dim Customer].[Customer Type].[All]" allUniqueName="[Dim Customer].[Customer Type].[All]" dimensionUniqueName="[Dim Customer]" displayFolder="" count="0" unbalanced="0"/>
    <cacheHierarchy uniqueName="[Dim Customer].[Customer Type - Customer]" caption="Kundkategori - Kund" defaultMemberUniqueName="[Dim Customer].[Customer Type - Customer].[All]" allUniqueName="[Dim Customer].[Customer Type - Customer].[All]" dimensionUniqueName="[Dim Customer]" displayFolder="" count="0" unbalanced="0"/>
    <cacheHierarchy uniqueName="[Dim Customer].[Customer Zip Code]" caption="Kund postnr" attribute="1" defaultMemberUniqueName="[Dim Customer].[Customer Zip Code].[All]" allUniqueName="[Dim Customer].[Customer Zip Code].[All]" dimensionUniqueName="[Dim Customer]" displayFolder="" count="0" unbalanced="0"/>
    <cacheHierarchy uniqueName="[Dim Customer].[Customer Zip Code City]" caption="Kund postadress" attribute="1" defaultMemberUniqueName="[Dim Customer].[Customer Zip Code City].[All]" allUniqueName="[Dim Customer].[Customer Zip Code City].[All]" dimensionUniqueName="[Dim Customer]" displayFolder="" count="0" unbalanced="0"/>
    <cacheHierarchy uniqueName="[Dim Invoice].[Invoice Code]" caption="Faktura" attribute="1" defaultMemberUniqueName="[Dim Invoice].[Invoice Code].[All]" allUniqueName="[Dim Invoice].[Invoice Code].[All]" dimensionUniqueName="[Dim Invoice]" displayFolder="" count="0" unbalanced="0"/>
    <cacheHierarchy uniqueName="[Dim Invoice].[Invoice Hierarchy]" caption="Fakturatyp - Faktura" defaultMemberUniqueName="[Dim Invoice].[Invoice Hierarchy].[All]" allUniqueName="[Dim Invoice].[Invoice Hierarchy].[All]" dimensionUniqueName="[Dim Invoice]" displayFolder="" count="0" unbalanced="0"/>
    <cacheHierarchy uniqueName="[Dim Invoice].[Invoice Journal Code]" caption="Fakturajournal" attribute="1" defaultMemberUniqueName="[Dim Invoice].[Invoice Journal Code].[All]" allUniqueName="[Dim Invoice].[Invoice Journal Code].[All]" dimensionUniqueName="[Dim Invoice]" displayFolder="" count="0" unbalanced="0"/>
    <cacheHierarchy uniqueName="[Dim Invoice].[Invoice Type]" caption="Fakturatyp" attribute="1" defaultMemberUniqueName="[Dim Invoice].[Invoice Type].[All]" allUniqueName="[Dim Invoice].[Invoice Type].[All]" dimensionUniqueName="[Dim Invoice]" displayFolder="" count="0" unbalanced="0"/>
    <cacheHierarchy uniqueName="[Dim Invoice].[Is Test]" caption="Faktura test" attribute="1" defaultMemberUniqueName="[Dim Invoice].[Is Test].[All]" allUniqueName="[Dim Invoice].[Is Test].[All]" dimensionUniqueName="[Dim Invoice]" displayFolder="" count="0" unbalanced="0"/>
    <cacheHierarchy uniqueName="[Dim Invoice].[Payer Code]" caption="Fakturerad betalare" attribute="1" defaultMemberUniqueName="[Dim Invoice].[Payer Code].[All]" allUniqueName="[Dim Invoice].[Payer Code].[All]" dimensionUniqueName="[Dim Invoice]" displayFolder="" count="0" unbalanced="0"/>
    <cacheHierarchy uniqueName="[Dim Invoice].[Payer Hierarchy]" caption="Betalartyp - Betalare" defaultMemberUniqueName="[Dim Invoice].[Payer Hierarchy].[All]" allUniqueName="[Dim Invoice].[Payer Hierarchy].[All]" dimensionUniqueName="[Dim Invoice]" displayFolder="" count="0" unbalanced="0"/>
    <cacheHierarchy uniqueName="[Dim Invoice].[Payer Name Code]" caption="Fakturerad betalare namn" attribute="1" defaultMemberUniqueName="[Dim Invoice].[Payer Name Code].[All]" allUniqueName="[Dim Invoice].[Payer Name Code].[All]" dimensionUniqueName="[Dim Invoice]" displayFolder="" count="0" unbalanced="0"/>
    <cacheHierarchy uniqueName="[Dim Invoice].[Payer Type]" caption="Fakturerad betalarkategori" attribute="1" defaultMemberUniqueName="[Dim Invoice].[Payer Type].[All]" allUniqueName="[Dim Invoice].[Payer Type].[All]" dimensionUniqueName="[Dim Invoice]" displayFolder="" count="0" unbalanced="0"/>
    <cacheHierarchy uniqueName="[Dim Invoice].[Resource Code]" caption="Fakturerad resurs" attribute="1" defaultMemberUniqueName="[Dim Invoice].[Resource Code].[All]" allUniqueName="[Dim Invoice].[Resource Code].[All]" dimensionUniqueName="[Dim Invoice]" displayFolder="" count="0" unbalanced="0"/>
    <cacheHierarchy uniqueName="[Dim Invoice].[Resource Name Code]" caption="Fakturerad resurs namn" attribute="1" defaultMemberUniqueName="[Dim Invoice].[Resource Name Code].[All]" allUniqueName="[Dim Invoice].[Resource Name Code].[All]" dimensionUniqueName="[Dim Invoice]" displayFolder="" count="0" unbalanced="0"/>
    <cacheHierarchy uniqueName="[Dim Invoice CubeInformation].[S2Insight Invoice CubeInformation]" caption="Faktura kubinformation" attribute="1" keyAttribute="1" defaultMemberUniqueName="[Dim Invoice CubeInformation].[S2Insight Invoice CubeInformation].&amp;[FactInvoice]" dimensionUniqueName="[Dim Invoice CubeInformation]" displayFolder="" count="0" unbalanced="0"/>
    <cacheHierarchy uniqueName="[Dim Invoice Date].[Date]" caption="Fakturadatum" attribute="1" time="1" keyAttribute="1" defaultMemberUniqueName="[Dim Invoice Date].[Date].[All]" allUniqueName="[Dim Invoice Date].[Date].[All]" dimensionUniqueName="[Dim Invoice Date]" displayFolder="" count="0" memberValueDatatype="7" unbalanced="0"/>
    <cacheHierarchy uniqueName="[Dim Invoice Date].[Date Yyyymmdd]" caption="Fakturadatum ååååmmdd" attribute="1" time="1" defaultMemberUniqueName="[Dim Invoice Date].[Date Yyyymmdd].[All]" allUniqueName="[Dim Invoice Date].[Date Yyyymmdd].[All]" dimensionUniqueName="[Dim Invoice Date]" displayFolder="" count="0" unbalanced="0"/>
    <cacheHierarchy uniqueName="[Dim Invoice Date].[Day Of Month]" caption="Faktura dag i månad" attribute="1" time="1" defaultMemberUniqueName="[Dim Invoice Date].[Day Of Month].[All]" allUniqueName="[Dim Invoice Date].[Day Of Month].[All]" dimensionUniqueName="[Dim Invoice Date]" displayFolder="" count="0" unbalanced="0"/>
    <cacheHierarchy uniqueName="[Dim Invoice Date].[Day Of Quarter]" caption="Faktura dag i kvartal" attribute="1" time="1" defaultMemberUniqueName="[Dim Invoice Date].[Day Of Quarter].[All]" allUniqueName="[Dim Invoice Date].[Day Of Quarter].[All]" dimensionUniqueName="[Dim Invoice Date]" displayFolder="" count="0" unbalanced="0"/>
    <cacheHierarchy uniqueName="[Dim Invoice Date].[Day Of Trimester]" caption="Faktura dag i tertial" attribute="1" time="1" defaultMemberUniqueName="[Dim Invoice Date].[Day Of Trimester].[All]" allUniqueName="[Dim Invoice Date].[Day Of Trimester].[All]" dimensionUniqueName="[Dim Invoice Date]" displayFolder="" count="0" unbalanced="0"/>
    <cacheHierarchy uniqueName="[Dim Invoice Date].[Day Of Week]" caption="Faktura dag i vecka" attribute="1" time="1" defaultMemberUniqueName="[Dim Invoice Date].[Day Of Week].[All]" allUniqueName="[Dim Invoice Date].[Day Of Week].[All]" dimensionUniqueName="[Dim Invoice Date]" displayFolder="" count="0" unbalanced="0"/>
    <cacheHierarchy uniqueName="[Dim Invoice Date].[Day Of Year]" caption="Faktura dag på år" attribute="1" time="1" defaultMemberUniqueName="[Dim Invoice Date].[Day Of Year].[All]" allUniqueName="[Dim Invoice Date].[Day Of Year].[All]" dimensionUniqueName="[Dim Invoice Date]" displayFolder="" count="0" unbalanced="0"/>
    <cacheHierarchy uniqueName="[Dim Invoice Date].[Month]" caption="Faktura månad" attribute="1" time="1" defaultMemberUniqueName="[Dim Invoice Date].[Month].[All]" allUniqueName="[Dim Invoice Date].[Month].[All]" dimensionUniqueName="[Dim Invoice Date]" displayFolder="" count="0" unbalanced="0"/>
    <cacheHierarchy uniqueName="[Dim Invoice Date].[Month Of Quarter]" caption="Faktura månad i kvartal" attribute="1" time="1" defaultMemberUniqueName="[Dim Invoice Date].[Month Of Quarter].[All]" allUniqueName="[Dim Invoice Date].[Month Of Quarter].[All]" dimensionUniqueName="[Dim Invoice Date]" displayFolder="" count="0" unbalanced="0"/>
    <cacheHierarchy uniqueName="[Dim Invoice Date].[Month Of Trimester]" caption="Faktura månad i tertial" attribute="1" time="1" defaultMemberUniqueName="[Dim Invoice Date].[Month Of Trimester].[All]" allUniqueName="[Dim Invoice Date].[Month Of Trimester].[All]" dimensionUniqueName="[Dim Invoice Date]" displayFolder="" count="0" unbalanced="0"/>
    <cacheHierarchy uniqueName="[Dim Invoice Date].[Month Of Year]" caption="Faktura månad på året" attribute="1" time="1" defaultMemberUniqueName="[Dim Invoice Date].[Month Of Year].[All]" allUniqueName="[Dim Invoice Date].[Month Of Year].[All]" dimensionUniqueName="[Dim Invoice Date]" displayFolder="" count="0" unbalanced="0"/>
    <cacheHierarchy uniqueName="[Dim Invoice Date].[Quarter]" caption="Faktura kvartal" attribute="1" time="1" defaultMemberUniqueName="[Dim Invoice Date].[Quarter].[All]" allUniqueName="[Dim Invoice Date].[Quarter].[All]" dimensionUniqueName="[Dim Invoice Date]" displayFolder="" count="0" unbalanced="0"/>
    <cacheHierarchy uniqueName="[Dim Invoice Date].[Quarter Of Year]" caption="Faktura kvartal på året" attribute="1" time="1" defaultMemberUniqueName="[Dim Invoice Date].[Quarter Of Year].[All]" allUniqueName="[Dim Invoice Date].[Quarter Of Year].[All]" dimensionUniqueName="[Dim Invoice Date]" displayFolder="" count="0" unbalanced="0"/>
    <cacheHierarchy uniqueName="[Dim Invoice Date].[Trimester]" caption="Faktura tertial" attribute="1" time="1" defaultMemberUniqueName="[Dim Invoice Date].[Trimester].[All]" allUniqueName="[Dim Invoice Date].[Trimester].[All]" dimensionUniqueName="[Dim Invoice Date]" displayFolder="" count="0" unbalanced="0"/>
    <cacheHierarchy uniqueName="[Dim Invoice Date].[Trimester Of Year]" caption="Faktura tertial på året" attribute="1" time="1" defaultMemberUniqueName="[Dim Invoice Date].[Trimester Of Year].[All]" allUniqueName="[Dim Invoice Date].[Trimester Of Year].[All]" dimensionUniqueName="[Dim Invoice Date]" displayFolder="" count="0" unbalanced="0"/>
    <cacheHierarchy uniqueName="[Dim Invoice Date].[Week]" caption="Faktura vecka" attribute="1" time="1" defaultMemberUniqueName="[Dim Invoice Date].[Week].[All]" allUniqueName="[Dim Invoice Date].[Week].[All]" dimensionUniqueName="[Dim Invoice Date]" displayFolder="" count="0" unbalanced="0"/>
    <cacheHierarchy uniqueName="[Dim Invoice Date].[Week Of Year]" caption="Faktura vecka på året" attribute="1" time="1" defaultMemberUniqueName="[Dim Invoice Date].[Week Of Year].[All]" allUniqueName="[Dim Invoice Date].[Week Of Year].[All]" dimensionUniqueName="[Dim Invoice Date]" displayFolder="" count="0" unbalanced="0"/>
    <cacheHierarchy uniqueName="[Dim Invoice Date].[Year]" caption="Faktura år" attribute="1" time="1" defaultMemberUniqueName="[Dim Invoice Date].[Year].[All]" allUniqueName="[Dim Invoice Date].[Year].[All]" dimensionUniqueName="[Dim Invoice Date]" displayFolder="" count="2" unbalanced="0">
      <fieldsUsage count="2">
        <fieldUsage x="-1"/>
        <fieldUsage x="27"/>
      </fieldsUsage>
    </cacheHierarchy>
    <cacheHierarchy uniqueName="[Dim Invoice Date].[Year -  Quarter -  Month -  Date]" caption="Faktura År-Kvartal-Månad-Dag" time="1" defaultMemberUniqueName="[Dim Invoice Date].[Year -  Quarter -  Month -  Date].[All]" allUniqueName="[Dim Invoice Date].[Year -  Quarter -  Month -  Date].[All]" dimensionUniqueName="[Dim Invoice Date]" displayFolder="" count="0" unbalanced="0"/>
    <cacheHierarchy uniqueName="[Dim Invoice Date].[Year -  Trimester -  Month -  Date]" caption="Faktura År-Tertial-Månad-Dag" time="1" defaultMemberUniqueName="[Dim Invoice Date].[Year -  Trimester -  Month -  Date].[All]" allUniqueName="[Dim Invoice Date].[Year -  Trimester -  Month -  Date].[All]" dimensionUniqueName="[Dim Invoice Date]" displayFolder="" count="0" unbalanced="0"/>
    <cacheHierarchy uniqueName="[Dim Invoice Date].[Year -  Week -  Date]" caption="Faktura År-Vecka-dag" time="1" defaultMemberUniqueName="[Dim Invoice Date].[Year -  Week -  Date].[All]" allUniqueName="[Dim Invoice Date].[Year -  Week -  Date].[All]" dimensionUniqueName="[Dim Invoice Date]" displayFolder="" count="0" unbalanced="0"/>
    <cacheHierarchy uniqueName="[Dim Invoice Line].[Asset Code]" caption="Fakturerad individ" attribute="1" defaultMemberUniqueName="[Dim Invoice Line].[Asset Code].[All]" allUniqueName="[Dim Invoice Line].[Asset Code].[All]" dimensionUniqueName="[Dim Invoice Line]" displayFolder="" count="0" unbalanced="0"/>
    <cacheHierarchy uniqueName="[Dim Invoice Line].[Asset Serial Number]" caption="Fakturerad individs serienr" attribute="1" defaultMemberUniqueName="[Dim Invoice Line].[Asset Serial Number].[All]" allUniqueName="[Dim Invoice Line].[Asset Serial Number].[All]" dimensionUniqueName="[Dim Invoice Line]" displayFolder="" count="0" unbalanced="0"/>
    <cacheHierarchy uniqueName="[Dim Invoice Line].[Customer Name Code]" caption="Fakturerad kund" attribute="1" defaultMemberUniqueName="[Dim Invoice Line].[Customer Name Code].[All]" allUniqueName="[Dim Invoice Line].[Customer Name Code].[All]" dimensionUniqueName="[Dim Invoice Line]" displayFolder="" count="0" unbalanced="0"/>
    <cacheHierarchy uniqueName="[Dim Invoice Line].[Fact Invoice Line]" caption="Fakturarad radposition" attribute="1" keyAttribute="1" defaultMemberUniqueName="[Dim Invoice Line].[Fact Invoice Line].[All]" allUniqueName="[Dim Invoice Line].[Fact Invoice Line].[All]" dimensionUniqueName="[Dim Invoice Line]" displayFolder="" count="0" unbalanced="0"/>
    <cacheHierarchy uniqueName="[Dim Invoice Line].[Invoice Reference Code]" caption="Fakturarad  fakturareferens" attribute="1" defaultMemberUniqueName="[Dim Invoice Line].[Invoice Reference Code].[All]" allUniqueName="[Dim Invoice Line].[Invoice Reference Code].[All]" dimensionUniqueName="[Dim Invoice Line]" displayFolder="" count="0" unbalanced="0"/>
    <cacheHierarchy uniqueName="[Dim Invoice Line].[Item Code]" caption="Fakturerad artikel" attribute="1" defaultMemberUniqueName="[Dim Invoice Line].[Item Code].[All]" allUniqueName="[Dim Invoice Line].[Item Code].[All]" dimensionUniqueName="[Dim Invoice Line]" displayFolder="" count="0" unbalanced="0"/>
    <cacheHierarchy uniqueName="[Dim Invoice Line].[Item Name Code]" caption="Fakturerad artikelbenämning" attribute="1" defaultMemberUniqueName="[Dim Invoice Line].[Item Name Code].[All]" allUniqueName="[Dim Invoice Line].[Item Name Code].[All]" dimensionUniqueName="[Dim Invoice Line]" displayFolder="" count="0" unbalanced="0"/>
    <cacheHierarchy uniqueName="[Dim Invoice Line].[Line Type]" caption="Fakturaradtyp" attribute="1" defaultMemberUniqueName="[Dim Invoice Line].[Line Type].[All]" allUniqueName="[Dim Invoice Line].[Line Type].[All]" dimensionUniqueName="[Dim Invoice Line]" displayFolder="" count="0" unbalanced="0"/>
    <cacheHierarchy uniqueName="[Dim Invoice Line].[Order Type Name]" caption="Fakturarad ordertyp" attribute="1" defaultMemberUniqueName="[Dim Invoice Line].[Order Type Name].[All]" allUniqueName="[Dim Invoice Line].[Order Type Name].[All]" dimensionUniqueName="[Dim Invoice Line]" displayFolder="" count="0" unbalanced="0"/>
    <cacheHierarchy uniqueName="[Dim Invoice Line].[Orderer Name Code]" caption="Förskriven/beställd av" attribute="1" defaultMemberUniqueName="[Dim Invoice Line].[Orderer Name Code].[All]" allUniqueName="[Dim Invoice Line].[Orderer Name Code].[All]" dimensionUniqueName="[Dim Invoice Line]" displayFolder="" count="0" unbalanced="0"/>
    <cacheHierarchy uniqueName="[Dim Invoice Line].[Price Type]" caption="Fakturarad debiteringsform" attribute="1" defaultMemberUniqueName="[Dim Invoice Line].[Price Type].[All]" allUniqueName="[Dim Invoice Line].[Price Type].[All]" dimensionUniqueName="[Dim Invoice Line]" displayFolder="" count="0" unbalanced="0"/>
    <cacheHierarchy uniqueName="[Dim Invoice Line].[Receiver Deviant Liability Name Code]" caption="Fakturerad mottagare baskkodsavvikelse" attribute="1" defaultMemberUniqueName="[Dim Invoice Line].[Receiver Deviant Liability Name Code].[All]" allUniqueName="[Dim Invoice Line].[Receiver Deviant Liability Name Code].[All]" dimensionUniqueName="[Dim Invoice Line]" displayFolder="" count="0" unbalanced="0"/>
    <cacheHierarchy uniqueName="[Dim Invoice Line].[Receiver Normal Liability Name Code]" caption="Fakturerad mottagare baskkod" attribute="1" defaultMemberUniqueName="[Dim Invoice Line].[Receiver Normal Liability Name Code].[All]" allUniqueName="[Dim Invoice Line].[Receiver Normal Liability Name Code].[All]" dimensionUniqueName="[Dim Invoice Line]" displayFolder="" count="0" unbalanced="0"/>
    <cacheHierarchy uniqueName="[Dim Invoice Line].[Receiver Nursing Home Name Code]" caption="Fakturerad mottagare särskilt boende" attribute="1" defaultMemberUniqueName="[Dim Invoice Line].[Receiver Nursing Home Name Code].[All]" allUniqueName="[Dim Invoice Line].[Receiver Nursing Home Name Code].[All]" dimensionUniqueName="[Dim Invoice Line]" displayFolder="" count="0" unbalanced="0"/>
    <cacheHierarchy uniqueName="[Dim Invoice Line].[Sales Order Code]" caption="Fakturerad order" attribute="1" defaultMemberUniqueName="[Dim Invoice Line].[Sales Order Code].[All]" allUniqueName="[Dim Invoice Line].[Sales Order Code].[All]" dimensionUniqueName="[Dim Invoice Line]" displayFolder="" count="0" unbalanced="0"/>
    <cacheHierarchy uniqueName="[Dim Invoice Line].[Source Type]" caption="Fakturaradursprung" attribute="1" defaultMemberUniqueName="[Dim Invoice Line].[Source Type].[All]" allUniqueName="[Dim Invoice Line].[Source Type].[All]" dimensionUniqueName="[Dim Invoice Line]" displayFolder="" count="0" unbalanced="0"/>
    <cacheHierarchy uniqueName="[Dim Item].[Accounting Group Hierarchy]" caption="Konteringsgrupp-Artikel" defaultMemberUniqueName="[Dim Item].[Accounting Group Hierarchy].[All]" allUniqueName="[Dim Item].[Accounting Group Hierarchy].[All]" dimensionUniqueName="[Dim Item]" displayFolder="" count="3" unbalanced="0">
      <fieldsUsage count="3">
        <fieldUsage x="-1"/>
        <fieldUsage x="20"/>
        <fieldUsage x="21"/>
      </fieldsUsage>
    </cacheHierarchy>
    <cacheHierarchy uniqueName="[Dim Item].[Accounting Group Name Code]" caption="Artikel konteringsgrupp" attribute="1" defaultMemberUniqueName="[Dim Item].[Accounting Group Name Code].[All]" allUniqueName="[Dim Item].[Accounting Group Name Code].[All]" dimensionUniqueName="[Dim Item]" displayFolder="Artikel information" count="0" unbalanced="0"/>
    <cacheHierarchy uniqueName="[Dim Item].[Asset Handling]" caption="Artikel individmärkt" attribute="1" defaultMemberUniqueName="[Dim Item].[Asset Handling].[All]" allUniqueName="[Dim Item].[Asset Handling].[All]" dimensionUniqueName="[Dim Item]" displayFolder="Artikel information" count="0" unbalanced="0"/>
    <cacheHierarchy uniqueName="[Dim Item].[Charge Type]" caption="Artikel debiteringsform" attribute="1" defaultMemberUniqueName="[Dim Item].[Charge Type].[All]" allUniqueName="[Dim Item].[Charge Type].[All]" dimensionUniqueName="[Dim Item]" displayFolder="Artikel information" count="0" unbalanced="0"/>
    <cacheHierarchy uniqueName="[Dim Item].[Clock Type Code]" caption="Artikel kloktypkod" attribute="1" defaultMemberUniqueName="[Dim Item].[Clock Type Code].[All]" allUniqueName="[Dim Item].[Clock Type Code].[All]" dimensionUniqueName="[Dim Item]" displayFolder="Artikel information" count="0" unbalanced="0"/>
    <cacheHierarchy uniqueName="[Dim Item].[Clock Type Name]" caption="Artikel kloktyp" attribute="1" defaultMemberUniqueName="[Dim Item].[Clock Type Name].[All]" allUniqueName="[Dim Item].[Clock Type Name].[All]" dimensionUniqueName="[Dim Item]" displayFolder="Artikel information" count="0" unbalanced="0"/>
    <cacheHierarchy uniqueName="[Dim Item].[Created]" caption="Artikel skapad" attribute="1" defaultMemberUniqueName="[Dim Item].[Created].[All]" allUniqueName="[Dim Item].[Created].[All]" dimensionUniqueName="[Dim Item]" displayFolder="Artikel information" count="0" unbalanced="0"/>
    <cacheHierarchy uniqueName="[Dim Item].[Created By]" caption="Artikel skapad av" attribute="1" defaultMemberUniqueName="[Dim Item].[Created By].[All]" allUniqueName="[Dim Item].[Created By].[All]" dimensionUniqueName="[Dim Item]" displayFolder="Artikel information" count="0" unbalanced="0"/>
    <cacheHierarchy uniqueName="[Dim Item].[Created Month]" caption="Artikel skapad månad" attribute="1" defaultMemberUniqueName="[Dim Item].[Created Month].[All]" allUniqueName="[Dim Item].[Created Month].[All]" dimensionUniqueName="[Dim Item]" displayFolder="Artikel information" count="0" unbalanced="0"/>
    <cacheHierarchy uniqueName="[Dim Item].[Created Year]" caption="Artikel skapad år" attribute="1" defaultMemberUniqueName="[Dim Item].[Created Year].[All]" allUniqueName="[Dim Item].[Created Year].[All]" dimensionUniqueName="[Dim Item]" displayFolder="Artikel information" count="0" unbalanced="0"/>
    <cacheHierarchy uniqueName="[Dim Item].[External Delivery State]" caption="Artikel leveranstid" attribute="1" defaultMemberUniqueName="[Dim Item].[External Delivery State].[All]" allUniqueName="[Dim Item].[External Delivery State].[All]" dimensionUniqueName="[Dim Item]" displayFolder="Artikel information" count="0" unbalanced="0"/>
    <cacheHierarchy uniqueName="[Dim Item].[Function Id Code]" caption="Artikel funktionsradIdkod" attribute="1" defaultMemberUniqueName="[Dim Item].[Function Id Code].[All]" allUniqueName="[Dim Item].[Function Id Code].[All]" dimensionUniqueName="[Dim Item]" displayFolder="Artikel information" count="0" unbalanced="0"/>
    <cacheHierarchy uniqueName="[Dim Item].[Function Id Name]" caption="Artikel funktionsradId" attribute="1" defaultMemberUniqueName="[Dim Item].[Function Id Name].[All]" allUniqueName="[Dim Item].[Function Id Name].[All]" dimensionUniqueName="[Dim Item]" displayFolder="Artikel information" count="0" unbalanced="0"/>
    <cacheHierarchy uniqueName="[Dim Item].[Function Row Code]" caption="Artikel funktionsradkod" attribute="1" defaultMemberUniqueName="[Dim Item].[Function Row Code].[All]" allUniqueName="[Dim Item].[Function Row Code].[All]" dimensionUniqueName="[Dim Item]" displayFolder="Artikel information" count="0" unbalanced="0"/>
    <cacheHierarchy uniqueName="[Dim Item].[Function Row Name]" caption="Artikel funktionsrad" attribute="1" defaultMemberUniqueName="[Dim Item].[Function Row Name].[All]" allUniqueName="[Dim Item].[Function Row Name].[All]" dimensionUniqueName="[Dim Item]" displayFolder="Artikel information" count="0" unbalanced="0"/>
    <cacheHierarchy uniqueName="[Dim Item].[Is Depreciable]" caption="Artikel inventarium" attribute="1" defaultMemberUniqueName="[Dim Item].[Is Depreciable].[All]" allUniqueName="[Dim Item].[Is Depreciable].[All]" dimensionUniqueName="[Dim Item]" displayFolder="Artikel information" count="0" unbalanced="0"/>
    <cacheHierarchy uniqueName="[Dim Item].[Is Fixed Cost Price]" caption="Artikel fastpris standardkostnad" attribute="1" defaultMemberUniqueName="[Dim Item].[Is Fixed Cost Price].[All]" allUniqueName="[Dim Item].[Is Fixed Cost Price].[All]" dimensionUniqueName="[Dim Item]" displayFolder="Artikel information" count="0" unbalanced="0"/>
    <cacheHierarchy uniqueName="[Dim Item].[Is Fixed Price Lease]" caption="Artikel fastpris hyra" attribute="1" defaultMemberUniqueName="[Dim Item].[Is Fixed Price Lease].[All]" allUniqueName="[Dim Item].[Is Fixed Price Lease].[All]" dimensionUniqueName="[Dim Item]" displayFolder="Artikel information" count="0" unbalanced="0"/>
    <cacheHierarchy uniqueName="[Dim Item].[Is Fixed Price Sale]" caption="Artikel fastpris försäljning" attribute="1" defaultMemberUniqueName="[Dim Item].[Is Fixed Price Sale].[All]" allUniqueName="[Dim Item].[Is Fixed Price Sale].[All]" dimensionUniqueName="[Dim Item]" displayFolder="Artikel information" count="0" unbalanced="0"/>
    <cacheHierarchy uniqueName="[Dim Item].[Is Public]" caption="Artikel publicera i webSesam" attribute="1" defaultMemberUniqueName="[Dim Item].[Is Public].[All]" allUniqueName="[Dim Item].[Is Public].[All]" dimensionUniqueName="[Dim Item]" displayFolder="Artikel information" count="0" unbalanced="0"/>
    <cacheHierarchy uniqueName="[Dim Item].[Is Secret]" caption="Artikel sekretess i webSesam" attribute="1" defaultMemberUniqueName="[Dim Item].[Is Secret].[All]" allUniqueName="[Dim Item].[Is Secret].[All]" dimensionUniqueName="[Dim Item]" displayFolder="Artikel information" count="0" unbalanced="0"/>
    <cacheHierarchy uniqueName="[Dim Item].[Is Stock Item]" caption="Artikel lagervara" attribute="1" defaultMemberUniqueName="[Dim Item].[Is Stock Item].[All]" allUniqueName="[Dim Item].[Is Stock Item].[All]" dimensionUniqueName="[Dim Item]" displayFolder="Artikel information" count="0" unbalanced="0"/>
    <cacheHierarchy uniqueName="[Dim Item].[Item Code]" caption="Artikel nr" attribute="1" defaultMemberUniqueName="[Dim Item].[Item Code].[All]" allUniqueName="[Dim Item].[Item Code].[All]" dimensionUniqueName="[Dim Item]" displayFolder="Artikel information" count="0" unbalanced="0"/>
    <cacheHierarchy uniqueName="[Dim Item].[Item Name Code]" caption="Artikel" attribute="1" defaultMemberUniqueName="[Dim Item].[Item Name Code].[All]" allUniqueName="[Dim Item].[Item Name Code].[All]" dimensionUniqueName="[Dim Item]" displayFolder="Artikel information" count="0" unbalanced="0"/>
    <cacheHierarchy uniqueName="[Dim Item].[Item State]" caption="Artikelstatus" attribute="1" defaultMemberUniqueName="[Dim Item].[Item State].[All]" allUniqueName="[Dim Item].[Item State].[All]" dimensionUniqueName="[Dim Item]" displayFolder="Artikel information" count="0" unbalanced="0"/>
    <cacheHierarchy uniqueName="[Dim Item].[Item Type]" caption="Artikeltyp" attribute="1" defaultMemberUniqueName="[Dim Item].[Item Type].[All]" allUniqueName="[Dim Item].[Item Type].[All]" dimensionUniqueName="[Dim Item]" displayFolder="Artikel information" count="0" unbalanced="0"/>
    <cacheHierarchy uniqueName="[Dim Item].[Lease Price Group Hierarchy]" caption="Prisgrupp hyra-Artikel" defaultMemberUniqueName="[Dim Item].[Lease Price Group Hierarchy].[All]" allUniqueName="[Dim Item].[Lease Price Group Hierarchy].[All]" dimensionUniqueName="[Dim Item]" displayFolder="" count="0" unbalanced="0"/>
    <cacheHierarchy uniqueName="[Dim Item].[Lease Price Group Name Code]" caption="Artikel prisgrupp hyra" attribute="1" defaultMemberUniqueName="[Dim Item].[Lease Price Group Name Code].[All]" allUniqueName="[Dim Item].[Lease Price Group Name Code].[All]" dimensionUniqueName="[Dim Item]" displayFolder="Artikel information" count="0" unbalanced="0"/>
    <cacheHierarchy uniqueName="[Dim Item].[Price Group Hierarchy]" caption="Prisgrupp-Artikel" defaultMemberUniqueName="[Dim Item].[Price Group Hierarchy].[All]" allUniqueName="[Dim Item].[Price Group Hierarchy].[All]" dimensionUniqueName="[Dim Item]" displayFolder="" count="0" unbalanced="0"/>
    <cacheHierarchy uniqueName="[Dim Item].[Price Group Name Code]" caption="Artikel prisgrupp" attribute="1" defaultMemberUniqueName="[Dim Item].[Price Group Name Code].[All]" allUniqueName="[Dim Item].[Price Group Name Code].[All]" dimensionUniqueName="[Dim Item]" displayFolder="Artikel information" count="0" unbalanced="0"/>
    <cacheHierarchy uniqueName="[Dim Item].[Product Code]" caption="Artikel produkt" attribute="1" defaultMemberUniqueName="[Dim Item].[Product Code].[All]" allUniqueName="[Dim Item].[Product Code].[All]" dimensionUniqueName="[Dim Item]" displayFolder="Artikel information" count="0" unbalanced="0"/>
    <cacheHierarchy uniqueName="[Dim Item].[Product Liability Hierarchy]" caption="Ansvar-Artikel" defaultMemberUniqueName="[Dim Item].[Product Liability Hierarchy].[All]" allUniqueName="[Dim Item].[Product Liability Hierarchy].[All]" dimensionUniqueName="[Dim Item]" displayFolder="" count="0" unbalanced="0"/>
    <cacheHierarchy uniqueName="[Dim Item].[Product Liability Name Code]" caption="Artikel ansvar" attribute="1" defaultMemberUniqueName="[Dim Item].[Product Liability Name Code].[All]" allUniqueName="[Dim Item].[Product Liability Name Code].[All]" dimensionUniqueName="[Dim Item]" displayFolder="Artikel information" count="0" unbalanced="0"/>
    <cacheHierarchy uniqueName="[Dim Item].[Product Name]" caption="Artikel produktbenämning" attribute="1" defaultMemberUniqueName="[Dim Item].[Product Name].[All]" allUniqueName="[Dim Item].[Product Name].[All]" dimensionUniqueName="[Dim Item]" displayFolder="Artikel information" count="0" unbalanced="0"/>
    <cacheHierarchy uniqueName="[Dim Item].[Sector Hierarchy]" caption="Sektor-Artikel" defaultMemberUniqueName="[Dim Item].[Sector Hierarchy].[All]" allUniqueName="[Dim Item].[Sector Hierarchy].[All]" dimensionUniqueName="[Dim Item]" displayFolder="" count="0" unbalanced="0"/>
    <cacheHierarchy uniqueName="[Dim Item].[Sector Name Code]" caption="Artikel sektor" attribute="1" defaultMemberUniqueName="[Dim Item].[Sector Name Code].[All]" allUniqueName="[Dim Item].[Sector Name Code].[All]" dimensionUniqueName="[Dim Item]" displayFolder="Artikel information" count="0" unbalanced="0"/>
    <cacheHierarchy uniqueName="[Dim Item].[Supplier Name Code]" caption="Artikel huvudleverantör" attribute="1" defaultMemberUniqueName="[Dim Item].[Supplier Name Code].[All]" allUniqueName="[Dim Item].[Supplier Name Code].[All]" dimensionUniqueName="[Dim Item]" displayFolder="Artikel information" count="0" unbalanced="0"/>
    <cacheHierarchy uniqueName="[Dim Item].[Suppliers Item Code]" caption="Artikel huvudleveratörs artikelnr" attribute="1" defaultMemberUniqueName="[Dim Item].[Suppliers Item Code].[All]" allUniqueName="[Dim Item].[Suppliers Item Code].[All]" dimensionUniqueName="[Dim Item]" displayFolder="Artikel information" count="0" unbalanced="0"/>
    <cacheHierarchy uniqueName="[Dim Item].[Unit Name]" caption="Artikel enhet" attribute="1" defaultMemberUniqueName="[Dim Item].[Unit Name].[All]" allUniqueName="[Dim Item].[Unit Name].[All]" dimensionUniqueName="[Dim Item]" displayFolder="Artikel information" count="0" unbalanced="0"/>
    <cacheHierarchy uniqueName="[Dim Item Group].[Item Group]" caption="ISOkod + benämning" attribute="1" keyAttribute="1" defaultMemberUniqueName="[Dim Item Group].[Item Group].[All]" allUniqueName="[Dim Item Group].[Item Group].[All]" dimensionUniqueName="[Dim Item Group]" displayFolder="" count="0" unbalanced="0"/>
    <cacheHierarchy uniqueName="[Dim Item Group].[Item Group Code]" caption="ISOkod" attribute="1" defaultMemberUniqueName="[Dim Item Group].[Item Group Code].[All]" allUniqueName="[Dim Item Group].[Item Group Code].[All]" dimensionUniqueName="[Dim Item Group]" displayFolder="" count="0" unbalanced="0"/>
    <cacheHierarchy uniqueName="[Dim Item Group].[Item Group Hierarchy]" caption="ISO-koder" defaultMemberUniqueName="[Dim Item Group].[Item Group Hierarchy].[All]" allUniqueName="[Dim Item Group].[Item Group Hierarchy].[All]" dimensionUniqueName="[Dim Item Group]" displayFolder="" count="0" unbalanced="1"/>
    <cacheHierarchy uniqueName="[Dim Item Group].[Item Group Name]" caption="ISOkodsbenämning" attribute="1" defaultMemberUniqueName="[Dim Item Group].[Item Group Name].[All]" allUniqueName="[Dim Item Group].[Item Group Name].[All]" dimensionUniqueName="[Dim Item Group]" displayFolder="" count="0" unbalanced="0"/>
    <cacheHierarchy uniqueName="[Dim Owner].[Owner]" caption="Ägare" attribute="1" keyAttribute="1" defaultMemberUniqueName="[Dim Owner].[Owner].[All]" allUniqueName="[Dim Owner].[Owner].[All]" dimensionUniqueName="[Dim Owner]" displayFolder="" count="0" unbalanced="0"/>
    <cacheHierarchy uniqueName="[Dim Owner].[Owner Zip Code Address]" caption="Ägare postadress" attribute="1" defaultMemberUniqueName="[Dim Owner].[Owner Zip Code Address].[All]" allUniqueName="[Dim Owner].[Owner Zip Code Address].[All]" dimensionUniqueName="[Dim Owner]" displayFolder="" count="0" unbalanced="0"/>
    <cacheHierarchy uniqueName="[Dim Payer].[Payer]" caption="Betalare" attribute="1" keyAttribute="1" defaultMemberUniqueName="[Dim Payer].[Payer].[All]" allUniqueName="[Dim Payer].[Payer].[All]" dimensionUniqueName="[Dim Payer]" displayFolder="" count="2" unbalanced="0">
      <fieldsUsage count="2">
        <fieldUsage x="-1"/>
        <fieldUsage x="1"/>
      </fieldsUsage>
    </cacheHierarchy>
    <cacheHierarchy uniqueName="[Dim Payer].[Payer City]" caption="Betalare postort" attribute="1" defaultMemberUniqueName="[Dim Payer].[Payer City].[All]" allUniqueName="[Dim Payer].[Payer City].[All]" dimensionUniqueName="[Dim Payer]" displayFolder="" count="0" unbalanced="0"/>
    <cacheHierarchy uniqueName="[Dim Payer].[Payer Code]" caption="Betalare nr" attribute="1" defaultMemberUniqueName="[Dim Payer].[Payer Code].[All]" allUniqueName="[Dim Payer].[Payer Code].[All]" dimensionUniqueName="[Dim Payer]" displayFolder="" count="0" unbalanced="0"/>
    <cacheHierarchy uniqueName="[Dim Payer].[Payer Contract]" caption="Betalare avtal" attribute="1" defaultMemberUniqueName="[Dim Payer].[Payer Contract].[All]" allUniqueName="[Dim Payer].[Payer Contract].[All]" dimensionUniqueName="[Dim Payer]" displayFolder="" count="2" unbalanced="0">
      <fieldsUsage count="2">
        <fieldUsage x="-1"/>
        <fieldUsage x="0"/>
      </fieldsUsage>
    </cacheHierarchy>
    <cacheHierarchy uniqueName="[Dim Payer].[Payer Health Area Code Name]" caption="Betalare HOS" attribute="1" defaultMemberUniqueName="[Dim Payer].[Payer Health Area Code Name].[All]" allUniqueName="[Dim Payer].[Payer Health Area Code Name].[All]" dimensionUniqueName="[Dim Payer]" displayFolder="" count="0" unbalanced="0"/>
    <cacheHierarchy uniqueName="[Dim Payer].[Payer KST Code]" caption="Betalare kostnadställe" attribute="1" defaultMemberUniqueName="[Dim Payer].[Payer KST Code].[All]" allUniqueName="[Dim Payer].[Payer KST Code].[All]" dimensionUniqueName="[Dim Payer]" displayFolder="" count="0" unbalanced="0"/>
    <cacheHierarchy uniqueName="[Dim Payer].[Payer Name Code1]" caption="Betalare koddel 1 benämning" attribute="1" defaultMemberUniqueName="[Dim Payer].[Payer Name Code1].[All]" allUniqueName="[Dim Payer].[Payer Name Code1].[All]" dimensionUniqueName="[Dim Payer]" displayFolder="" count="0" unbalanced="0"/>
    <cacheHierarchy uniqueName="[Dim Payer].[Payer Name Code10]" caption="Betalare koddel 10 benämning" attribute="1" defaultMemberUniqueName="[Dim Payer].[Payer Name Code10].[All]" allUniqueName="[Dim Payer].[Payer Name Code10].[All]" dimensionUniqueName="[Dim Payer]" displayFolder="" count="0" unbalanced="0"/>
    <cacheHierarchy uniqueName="[Dim Payer].[Payer Name Code2]" caption="Betalare koddel 2 benämning" attribute="1" defaultMemberUniqueName="[Dim Payer].[Payer Name Code2].[All]" allUniqueName="[Dim Payer].[Payer Name Code2].[All]" dimensionUniqueName="[Dim Payer]" displayFolder="" count="0" unbalanced="0"/>
    <cacheHierarchy uniqueName="[Dim Payer].[Payer Name Code3]" caption="Betalare koddel 3 benämning" attribute="1" defaultMemberUniqueName="[Dim Payer].[Payer Name Code3].[All]" allUniqueName="[Dim Payer].[Payer Name Code3].[All]" dimensionUniqueName="[Dim Payer]" displayFolder="" count="0" unbalanced="0"/>
    <cacheHierarchy uniqueName="[Dim Payer].[Payer Name Code4]" caption="Betalare koddel 4 benämning" attribute="1" defaultMemberUniqueName="[Dim Payer].[Payer Name Code4].[All]" allUniqueName="[Dim Payer].[Payer Name Code4].[All]" dimensionUniqueName="[Dim Payer]" displayFolder="" count="0" unbalanced="0"/>
    <cacheHierarchy uniqueName="[Dim Payer].[Payer Name Code5]" caption="Betalare koddel 5 benämning" attribute="1" defaultMemberUniqueName="[Dim Payer].[Payer Name Code5].[All]" allUniqueName="[Dim Payer].[Payer Name Code5].[All]" dimensionUniqueName="[Dim Payer]" displayFolder="" count="0" unbalanced="0"/>
    <cacheHierarchy uniqueName="[Dim Payer].[Payer Name Code6]" caption="Betalare koddel 6 benämning" attribute="1" defaultMemberUniqueName="[Dim Payer].[Payer Name Code6].[All]" allUniqueName="[Dim Payer].[Payer Name Code6].[All]" dimensionUniqueName="[Dim Payer]" displayFolder="" count="0" unbalanced="0"/>
    <cacheHierarchy uniqueName="[Dim Payer].[Payer Name Code7]" caption="Betalare koddel 7 benämning" attribute="1" defaultMemberUniqueName="[Dim Payer].[Payer Name Code7].[All]" allUniqueName="[Dim Payer].[Payer Name Code7].[All]" dimensionUniqueName="[Dim Payer]" displayFolder="" count="0" unbalanced="0"/>
    <cacheHierarchy uniqueName="[Dim Payer].[Payer Name Code8]" caption="Betalare koddel 8 benämning" attribute="1" defaultMemberUniqueName="[Dim Payer].[Payer Name Code8].[All]" allUniqueName="[Dim Payer].[Payer Name Code8].[All]" dimensionUniqueName="[Dim Payer]" displayFolder="" count="0" unbalanced="0"/>
    <cacheHierarchy uniqueName="[Dim Payer].[Payer Name Code9]" caption="Betalare koddel 9 benämning" attribute="1" defaultMemberUniqueName="[Dim Payer].[Payer Name Code9].[All]" allUniqueName="[Dim Payer].[Payer Name Code9].[All]" dimensionUniqueName="[Dim Payer]" displayFolder="" count="0" unbalanced="0"/>
    <cacheHierarchy uniqueName="[Dim Payer].[Payer Type]" caption="Betalare kategori" attribute="1" defaultMemberUniqueName="[Dim Payer].[Payer Type].[All]" allUniqueName="[Dim Payer].[Payer Type].[All]" dimensionUniqueName="[Dim Payer]" displayFolder="" count="0" unbalanced="0"/>
    <cacheHierarchy uniqueName="[Dim Payer].[Payer Zip Code]" caption="Betalare postnr" attribute="1" defaultMemberUniqueName="[Dim Payer].[Payer Zip Code].[All]" allUniqueName="[Dim Payer].[Payer Zip Code].[All]" dimensionUniqueName="[Dim Payer]" displayFolder="" count="0" unbalanced="0"/>
    <cacheHierarchy uniqueName="[Dim Payer].[Payer Zip Code City]" caption="Betalare postadress" attribute="1" defaultMemberUniqueName="[Dim Payer].[Payer Zip Code City].[All]" allUniqueName="[Dim Payer].[Payer Zip Code City].[All]" dimensionUniqueName="[Dim Payer]" displayFolder="" count="0" unbalanced="0"/>
    <cacheHierarchy uniqueName="[Dim Prescriber].[Party Name Code]" caption="Förskrivare" attribute="1" defaultMemberUniqueName="[Dim Prescriber].[Party Name Code].[All]" allUniqueName="[Dim Prescriber].[Party Name Code].[All]" dimensionUniqueName="[Dim Prescriber]" displayFolder="" count="0" unbalanced="0"/>
    <cacheHierarchy uniqueName="[Dim Prescriber].[Party Role Code]" caption="Förskrivarenr" attribute="1" defaultMemberUniqueName="[Dim Prescriber].[Party Role Code].[All]" allUniqueName="[Dim Prescriber].[Party Role Code].[All]" dimensionUniqueName="[Dim Prescriber]" displayFolder="" count="0" unbalanced="0"/>
    <cacheHierarchy uniqueName="[Dim Prescriber].[Prescriber Type - Prescriber]" caption="Förskrivartyp - Förskrivare" defaultMemberUniqueName="[Dim Prescriber].[Prescriber Type - Prescriber].[All]" allUniqueName="[Dim Prescriber].[Prescriber Type - Prescriber].[All]" dimensionUniqueName="[Dim Prescriber]" displayFolder="" count="0" unbalanced="0"/>
    <cacheHierarchy uniqueName="[Dim Prescriber].[Prescriber Type Name Code]" caption="Förskrivartyp" attribute="1" defaultMemberUniqueName="[Dim Prescriber].[Prescriber Type Name Code].[All]" allUniqueName="[Dim Prescriber].[Prescriber Type Name Code].[All]" dimensionUniqueName="[Dim Prescriber]" displayFolder="" count="0" unbalanced="0"/>
    <cacheHierarchy uniqueName="[Dim Prescription Purpose].[Code]" caption="Förskrivningssyfte nr" attribute="1" defaultMemberUniqueName="[Dim Prescription Purpose].[Code].[All]" allUniqueName="[Dim Prescription Purpose].[Code].[All]" dimensionUniqueName="[Dim Prescription Purpose]" displayFolder="" count="0" unbalanced="0"/>
    <cacheHierarchy uniqueName="[Dim Prescription Purpose].[Dim Prescription Purpose]" caption="Förskrivningssyfte" attribute="1" keyAttribute="1" defaultMemberUniqueName="[Dim Prescription Purpose].[Dim Prescription Purpose].[All]" allUniqueName="[Dim Prescription Purpose].[Dim Prescription Purpose].[All]" dimensionUniqueName="[Dim Prescription Purpose]" displayFolder="" count="0" unbalanced="0"/>
    <cacheHierarchy uniqueName="[Dim Prescription Purpose].[Name]" caption="Förskrivningssyfte benämning" attribute="1" defaultMemberUniqueName="[Dim Prescription Purpose].[Name].[All]" allUniqueName="[Dim Prescription Purpose].[Name].[All]" dimensionUniqueName="[Dim Prescription Purpose]" displayFolder="" count="0" unbalanced="0"/>
    <cacheHierarchy uniqueName="[Dim Receiver].[Age Group]" caption="Mottagare grupp" attribute="1" defaultMemberUniqueName="[Dim Receiver].[Age Group].[All]" allUniqueName="[Dim Receiver].[Age Group].[All]" dimensionUniqueName="[Dim Receiver]" displayFolder="Mottagare ålder" count="0" unbalanced="0"/>
    <cacheHierarchy uniqueName="[Dim Receiver].[Age Interval]" caption="Mottagare åldersintervall" attribute="1" defaultMemberUniqueName="[Dim Receiver].[Age Interval].[All]" allUniqueName="[Dim Receiver].[Age Interval].[All]" dimensionUniqueName="[Dim Receiver]" displayFolder="Mottagare ålder" count="0" unbalanced="0"/>
    <cacheHierarchy uniqueName="[Dim Receiver].[Age Interval - Receiver]" caption="Mottagare - Gruppindelning" defaultMemberUniqueName="[Dim Receiver].[Age Interval - Receiver].[All groups]" allUniqueName="[Dim Receiver].[Age Interval - Receiver].[All groups]" dimensionUniqueName="[Dim Receiver]" displayFolder="" count="0" unbalanced="0"/>
    <cacheHierarchy uniqueName="[Dim Receiver].[Age Name]" caption="Mottagare ålder" attribute="1" defaultMemberUniqueName="[Dim Receiver].[Age Name].[All]" allUniqueName="[Dim Receiver].[Age Name].[All]" dimensionUniqueName="[Dim Receiver]" displayFolder="Mottagare ålder" count="0" unbalanced="0"/>
    <cacheHierarchy uniqueName="[Dim Receiver].[Receiver]" caption="Mottagare" attribute="1" keyAttribute="1" defaultMemberUniqueName="[Dim Receiver].[Receiver].[All]" allUniqueName="[Dim Receiver].[Receiver].[All]" dimensionUniqueName="[Dim Receiver]" displayFolder="" count="0" unbalanced="0"/>
    <cacheHierarchy uniqueName="[Dim Receiver].[Receiver City]" caption="Mottagare postort" attribute="1" defaultMemberUniqueName="[Dim Receiver].[Receiver City].[All]" allUniqueName="[Dim Receiver].[Receiver City].[All]" dimensionUniqueName="[Dim Receiver]" displayFolder="Mottagare adress" count="0" unbalanced="0"/>
    <cacheHierarchy uniqueName="[Dim Receiver].[Receiver City - Receiver]" caption="Mottagare - Postort indelning" defaultMemberUniqueName="[Dim Receiver].[Receiver City - Receiver].[All receiver city]" allUniqueName="[Dim Receiver].[Receiver City - Receiver].[All receiver city]" dimensionUniqueName="[Dim Receiver]" displayFolder="" count="0" unbalanced="0"/>
    <cacheHierarchy uniqueName="[Dim Receiver].[Receiver Co Address]" caption="Mottagare c/o-adress" attribute="1" defaultMemberUniqueName="[Dim Receiver].[Receiver Co Address].[All]" allUniqueName="[Dim Receiver].[Receiver Co Address].[All]" dimensionUniqueName="[Dim Receiver]" displayFolder="Mottagare adress" count="0" unbalanced="0"/>
    <cacheHierarchy uniqueName="[Dim Receiver].[Receiver Code]" caption="Mottagare nr" attribute="1" defaultMemberUniqueName="[Dim Receiver].[Receiver Code].[All]" allUniqueName="[Dim Receiver].[Receiver Code].[All]" dimensionUniqueName="[Dim Receiver]" displayFolder="" count="0" unbalanced="0"/>
    <cacheHierarchy uniqueName="[Dim Receiver].[Receiver Country]" caption="Mottagare land" attribute="1" defaultMemberUniqueName="[Dim Receiver].[Receiver Country].[All]" allUniqueName="[Dim Receiver].[Receiver Country].[All]" dimensionUniqueName="[Dim Receiver]" displayFolder="Mottagare adress" count="0" unbalanced="0"/>
    <cacheHierarchy uniqueName="[Dim Receiver].[Receiver County Code]" caption="Mottagare länskod" attribute="1" defaultMemberUniqueName="[Dim Receiver].[Receiver County Code].[All]" allUniqueName="[Dim Receiver].[Receiver County Code].[All]" dimensionUniqueName="[Dim Receiver]" displayFolder="Mottagare adress" count="0" unbalanced="0"/>
    <cacheHierarchy uniqueName="[Dim Receiver].[Receiver County Code - Receiver]" caption="Mottagare - Geografisk indelning" defaultMemberUniqueName="[Dim Receiver].[Receiver County Code - Receiver].[All receiver county]" allUniqueName="[Dim Receiver].[Receiver County Code - Receiver].[All receiver county]" dimensionUniqueName="[Dim Receiver]" displayFolder="" count="0" unbalanced="0"/>
    <cacheHierarchy uniqueName="[Dim Receiver].[Receiver Decease Date Yyyymmdd]" caption="Mottagare avliden datum" attribute="1" defaultMemberUniqueName="[Dim Receiver].[Receiver Decease Date Yyyymmdd].[All]" allUniqueName="[Dim Receiver].[Receiver Decease Date Yyyymmdd].[All]" dimensionUniqueName="[Dim Receiver]" displayFolder="" count="0" unbalanced="0"/>
    <cacheHierarchy uniqueName="[Dim Receiver].[Receiver Deceased]" caption="Mottagare avliden" attribute="1" defaultMemberUniqueName="[Dim Receiver].[Receiver Deceased].[All]" allUniqueName="[Dim Receiver].[Receiver Deceased].[All]" dimensionUniqueName="[Dim Receiver]" displayFolder="" count="0" unbalanced="0"/>
    <cacheHierarchy uniqueName="[Dim Receiver].[Receiver Deviant Liability Name Code]" caption="Mottagare baskodsavvikelse" attribute="1" defaultMemberUniqueName="[Dim Receiver].[Receiver Deviant Liability Name Code].[All]" allUniqueName="[Dim Receiver].[Receiver Deviant Liability Name Code].[All]" dimensionUniqueName="[Dim Receiver]" displayFolder="" count="0" unbalanced="0"/>
    <cacheHierarchy uniqueName="[Dim Receiver].[Receiver Mobile Phone]" caption="Mottagare mobil" attribute="1" defaultMemberUniqueName="[Dim Receiver].[Receiver Mobile Phone].[All]" allUniqueName="[Dim Receiver].[Receiver Mobile Phone].[All]" dimensionUniqueName="[Dim Receiver]" displayFolder="Mottagare adress" count="0" unbalanced="0"/>
    <cacheHierarchy uniqueName="[Dim Receiver].[Receiver Municipality Name]" caption="Mottagare kommun" attribute="1" defaultMemberUniqueName="[Dim Receiver].[Receiver Municipality Name].[All]" allUniqueName="[Dim Receiver].[Receiver Municipality Name].[All]" dimensionUniqueName="[Dim Receiver]" displayFolder="Mottagare adress" count="0" unbalanced="0"/>
    <cacheHierarchy uniqueName="[Dim Receiver].[Receiver Name]" caption="Mottagare namn" attribute="1" defaultMemberUniqueName="[Dim Receiver].[Receiver Name].[All]" allUniqueName="[Dim Receiver].[Receiver Name].[All]" dimensionUniqueName="[Dim Receiver]" displayFolder="" count="0" unbalanced="0"/>
    <cacheHierarchy uniqueName="[Dim Receiver].[Receiver Normal Liability Name Code]" caption="Mottagare baskod" attribute="1" defaultMemberUniqueName="[Dim Receiver].[Receiver Normal Liability Name Code].[All]" allUniqueName="[Dim Receiver].[Receiver Normal Liability Name Code].[All]" dimensionUniqueName="[Dim Receiver]" displayFolder="" count="0" unbalanced="0"/>
    <cacheHierarchy uniqueName="[Dim Receiver].[Receiver Nursing Home Name Code]" caption="Mottagare särskilt boende" attribute="1" defaultMemberUniqueName="[Dim Receiver].[Receiver Nursing Home Name Code].[All]" allUniqueName="[Dim Receiver].[Receiver Nursing Home Name Code].[All]" dimensionUniqueName="[Dim Receiver]" displayFolder="" count="0" unbalanced="0"/>
    <cacheHierarchy uniqueName="[Dim Receiver].[Receiver Phone]" caption="Mottagare telefon" attribute="1" defaultMemberUniqueName="[Dim Receiver].[Receiver Phone].[All]" allUniqueName="[Dim Receiver].[Receiver Phone].[All]" dimensionUniqueName="[Dim Receiver]" displayFolder="Mottagare adress" count="0" unbalanced="0"/>
    <cacheHierarchy uniqueName="[Dim Receiver].[Receiver Sex]" caption="Mottagare kön" attribute="1" defaultMemberUniqueName="[Dim Receiver].[Receiver Sex].[All]" allUniqueName="[Dim Receiver].[Receiver Sex].[All]" dimensionUniqueName="[Dim Receiver]" displayFolder="" count="0" unbalanced="0"/>
    <cacheHierarchy uniqueName="[Dim Receiver].[Receiver Street]" caption="Mottagare adress" attribute="1" defaultMemberUniqueName="[Dim Receiver].[Receiver Street].[All]" allUniqueName="[Dim Receiver].[Receiver Street].[All]" dimensionUniqueName="[Dim Receiver]" displayFolder="Mottagare adress" count="0" unbalanced="0"/>
    <cacheHierarchy uniqueName="[Dim Receiver].[Receiver Type]" caption="Mottagare typ" attribute="1" defaultMemberUniqueName="[Dim Receiver].[Receiver Type].[All]" allUniqueName="[Dim Receiver].[Receiver Type].[All]" dimensionUniqueName="[Dim Receiver]" displayFolder="" count="0" unbalanced="0"/>
    <cacheHierarchy uniqueName="[Dim Receiver].[Receiver Zip Code City]" caption="Mottagare postadress" attribute="1" defaultMemberUniqueName="[Dim Receiver].[Receiver Zip Code City].[All]" allUniqueName="[Dim Receiver].[Receiver Zip Code City].[All]" dimensionUniqueName="[Dim Receiver]" displayFolder="Mottagare adress" count="0" unbalanced="0"/>
    <cacheHierarchy uniqueName="[Dim Asset].[Asset Code]" caption="Individ" attribute="1" defaultMemberUniqueName="[Dim Asset].[Asset Code].[All]" allUniqueName="[Dim Asset].[Asset Code].[All]" dimensionUniqueName="[Dim Asset]" displayFolder="" count="0" unbalanced="0" hidden="1"/>
    <cacheHierarchy uniqueName="[Dim Asset].[Owner Id]" caption="Owner Id" attribute="1" defaultMemberUniqueName="[Dim Asset].[Owner Id].[All]" allUniqueName="[Dim Asset].[Owner Id].[All]" dimensionUniqueName="[Dim Asset]" displayFolder="Asset Id" count="0" unbalanced="0" hidden="1"/>
    <cacheHierarchy uniqueName="[Dim Asset].[Receiver Id]" caption="Receiver Id" attribute="1" defaultMemberUniqueName="[Dim Asset].[Receiver Id].[All]" allUniqueName="[Dim Asset].[Receiver Id].[All]" dimensionUniqueName="[Dim Asset]" displayFolder="Asset Id" count="0" unbalanced="0" hidden="1"/>
    <cacheHierarchy uniqueName="[Dim Asset].[Warehouse Id]" caption="Warehouse Id" attribute="1" defaultMemberUniqueName="[Dim Asset].[Warehouse Id].[All]" allUniqueName="[Dim Asset].[Warehouse Id].[All]" dimensionUniqueName="[Dim Asset]" displayFolder="Asset Id" count="0" unbalanced="0" hidden="1"/>
    <cacheHierarchy uniqueName="[Dim Asset].[Vendor Id]" caption="Vendor Id" attribute="1" defaultMemberUniqueName="[Dim Asset].[Vendor Id].[All]" allUniqueName="[Dim Asset].[Vendor Id].[All]" dimensionUniqueName="[Dim Asset]" displayFolder="Asset Id" count="0" unbalanced="0" hidden="1"/>
    <cacheHierarchy uniqueName="[Dim Invoice].[Fact Invoice]" caption="Faktura" attribute="1" keyAttribute="1" defaultMemberUniqueName="[Dim Invoice].[Fact Invoice].[All]" allUniqueName="[Dim Invoice].[Fact Invoice].[All]" dimensionUniqueName="[Dim Invoice]" displayFolder="" count="0" unbalanced="0" hidden="1"/>
    <cacheHierarchy uniqueName="[Dim Item].[Item]" caption="Item" attribute="1" keyAttribute="1" defaultMemberUniqueName="[Dim Item].[Item].[All]" allUniqueName="[Dim Item].[Item].[All]" dimensionUniqueName="[Dim Item]" displayFolder="" count="0" unbalanced="0" hidden="1"/>
    <cacheHierarchy uniqueName="[Dim Item].[Item Group Id]" caption="Item Group Id" attribute="1" defaultMemberUniqueName="[Dim Item].[Item Group Id].[All]" allUniqueName="[Dim Item].[Item Group Id].[All]" dimensionUniqueName="[Dim Item]" displayFolder="" count="0" unbalanced="0" hidden="1"/>
    <cacheHierarchy uniqueName="[Dim Prescriber].[Dim Prescriber]" caption="Dim Prescriber" attribute="1" keyAttribute="1" defaultMemberUniqueName="[Dim Prescriber].[Dim Prescriber].[All]" allUniqueName="[Dim Prescriber].[Dim Prescriber].[All]" dimensionUniqueName="[Dim Prescriber]" displayFolder="" count="0" unbalanced="0" hidden="1"/>
    <cacheHierarchy uniqueName="[Measures].[Cost Total]" caption="Faktura Std kost belopp" measure="1" displayFolder="" measureGroup="Fact Invoice Line" count="0"/>
    <cacheHierarchy uniqueName="[Measures].[Credited Quantity]" caption="Faktura Krediterad kvantitet" measure="1" displayFolder="" measureGroup="Fact Invoice Line" count="0"/>
    <cacheHierarchy uniqueName="[Measures].[Quantity]" caption="Faktura Kvantitet" measure="1" displayFolder="" measureGroup="Fact Invoice Line" count="0"/>
    <cacheHierarchy uniqueName="[Measures].[Net Total]" caption="Faktura Radbelopp" measure="1" displayFolder="" measureGroup="Fact Invoice Line" count="0" oneField="1">
      <fieldsUsage count="1">
        <fieldUsage x="29"/>
      </fieldsUsage>
    </cacheHierarchy>
    <cacheHierarchy uniqueName="[Measures].[Discount Amount]" caption="Faktura Rabatt" measure="1" displayFolder="" measureGroup="Fact Invoice Line" count="0"/>
    <cacheHierarchy uniqueName="[Measures].[Fact Invoice Line Count]" caption="Faktura Antal fakturarader" measure="1" displayFolder="" measureGroup="Fact Invoice Line" count="0"/>
    <cacheHierarchy uniqueName="[Measures].[Receiver Code Distinct Count]" caption="Faktura Antal fakturerade mottagare" measure="1" displayFolder="" measureGroup="Fact Invoice Line 1" count="0"/>
    <cacheHierarchy uniqueName="[Measures].[Invoice Id Distinct Count]" caption="Faktura Antal fakturor" measure="1" displayFolder="" measureGroup="Fact Invoice Line 2" count="0"/>
    <cacheHierarchy uniqueName="[Measures].[Fact Asset Query Count]" caption="Faktura Antal individer" measure="1" displayFolder="" measureGroup="Fact Asset Query" count="0"/>
  </cacheHierarchies>
  <kpis count="0"/>
  <dimensions count="14">
    <dimension name="Dim Asset" uniqueName="[Dim Asset]" caption="Individer"/>
    <dimension name="Dim Customer" uniqueName="[Dim Customer]" caption="Kunder"/>
    <dimension name="Dim Invoice" uniqueName="[Dim Invoice]" caption="Fakturor"/>
    <dimension name="Dim Invoice CubeInformation" uniqueName="[Dim Invoice CubeInformation]" caption="Faktura kubinformation"/>
    <dimension name="Dim Invoice Date" uniqueName="[Dim Invoice Date]" caption="Fakturadatum"/>
    <dimension name="Dim Invoice Line" uniqueName="[Dim Invoice Line]" caption="Fakturarader"/>
    <dimension name="Dim Item" uniqueName="[Dim Item]" caption="Artiklar"/>
    <dimension name="Dim Item Group" uniqueName="[Dim Item Group]" caption="Isokoder"/>
    <dimension name="Dim Owner" uniqueName="[Dim Owner]" caption="Ägare"/>
    <dimension name="Dim Payer" uniqueName="[Dim Payer]" caption="Betalare"/>
    <dimension name="Dim Prescriber" uniqueName="[Dim Prescriber]" caption="Förskrivare"/>
    <dimension name="Dim Prescription Purpose" uniqueName="[Dim Prescription Purpose]" caption="Förskrivningssyfte"/>
    <dimension name="Dim Receiver" uniqueName="[Dim Receiver]" caption="Mottagare"/>
    <dimension measure="1" name="Measures" uniqueName="[Measures]" caption="Measures"/>
  </dimensions>
  <measureGroups count="4">
    <measureGroup name="Fact Asset Query" caption="Fakturarader"/>
    <measureGroup name="Fact Invoice Line" caption="Fakturarader"/>
    <measureGroup name="Fact Invoice Line 1" caption="Fakturor"/>
    <measureGroup name="Fact Invoice Line 2" caption="Fakturor"/>
  </measureGroups>
  <maps count="48">
    <map measureGroup="0" dimension="0"/>
    <map measureGroup="0" dimension="1"/>
    <map measureGroup="0" dimension="2"/>
    <map measureGroup="0" dimension="4"/>
    <map measureGroup="0" dimension="5"/>
    <map measureGroup="0" dimension="6"/>
    <map measureGroup="0" dimension="7"/>
    <map measureGroup="0" dimension="8"/>
    <map measureGroup="0" dimension="9"/>
    <map measureGroup="0" dimension="10"/>
    <map measureGroup="0" dimension="11"/>
    <map measureGroup="0" dimension="12"/>
    <map measureGroup="1" dimension="0"/>
    <map measureGroup="1" dimension="1"/>
    <map measureGroup="1" dimension="2"/>
    <map measureGroup="1" dimension="4"/>
    <map measureGroup="1" dimension="5"/>
    <map measureGroup="1" dimension="6"/>
    <map measureGroup="1" dimension="7"/>
    <map measureGroup="1" dimension="8"/>
    <map measureGroup="1" dimension="9"/>
    <map measureGroup="1" dimension="10"/>
    <map measureGroup="1" dimension="11"/>
    <map measureGroup="1" dimension="12"/>
    <map measureGroup="2" dimension="0"/>
    <map measureGroup="2" dimension="1"/>
    <map measureGroup="2" dimension="2"/>
    <map measureGroup="2" dimension="4"/>
    <map measureGroup="2" dimension="5"/>
    <map measureGroup="2" dimension="6"/>
    <map measureGroup="2" dimension="7"/>
    <map measureGroup="2" dimension="8"/>
    <map measureGroup="2" dimension="9"/>
    <map measureGroup="2" dimension="10"/>
    <map measureGroup="2" dimension="11"/>
    <map measureGroup="2" dimension="12"/>
    <map measureGroup="3" dimension="0"/>
    <map measureGroup="3" dimension="1"/>
    <map measureGroup="3" dimension="2"/>
    <map measureGroup="3" dimension="4"/>
    <map measureGroup="3" dimension="5"/>
    <map measureGroup="3" dimension="6"/>
    <map measureGroup="3" dimension="7"/>
    <map measureGroup="3" dimension="8"/>
    <map measureGroup="3" dimension="9"/>
    <map measureGroup="3" dimension="10"/>
    <map measureGroup="3" dimension="11"/>
    <map measureGroup="3" dimension="12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saveData="0" refreshedBy="Byrd Marika" refreshedDate="45670.616945486108" backgroundQuery="1" createdVersion="6" refreshedVersion="6" minRefreshableVersion="3" recordCount="0" supportSubquery="1" supportAdvancedDrill="1">
  <cacheSource type="external" connectionId="2"/>
  <cacheFields count="32">
    <cacheField name="[Dim Invoice Date].[Year].[Year]" caption="Faktura år" numFmtId="0" hierarchy="57" level="1">
      <sharedItems containsSemiMixedTypes="0" containsString="0"/>
    </cacheField>
    <cacheField name="[Dim Payer].[Payer Contract].[Payer Contract]" caption="Betalare avtal" numFmtId="0" hierarchy="125" level="1">
      <sharedItems containsSemiMixedTypes="0" containsString="0"/>
    </cacheField>
    <cacheField name="[Dim Payer].[Payer].[Payer]" caption="Betalare" numFmtId="0" hierarchy="122" level="1" mappingCount="18">
      <sharedItems count="40">
        <s v="[Dim Payer].[Payer].&amp;[{E0B86F91-D083-4184-852A-E87B5F180339}]" c="Aneby Kommun Rehabhjälpmedel (226101)" cp="18">
          <x/>
          <x/>
          <x/>
          <x/>
          <x/>
          <x/>
          <x/>
          <x/>
          <x/>
          <x/>
          <x/>
          <x/>
          <x/>
          <x/>
          <x/>
          <x/>
          <x/>
          <x/>
        </s>
        <s v="[Dim Payer].[Payer].&amp;[{D69411C6-C8FC-418E-8DD6-7A811DE1C561}]" c="Apladalens vårdcentral, Prima Vård Värnamo (226758)" cp="18">
          <x v="1"/>
          <x v="1"/>
          <x/>
          <x/>
          <x/>
          <x/>
          <x/>
          <x/>
          <x v="1"/>
          <x v="1"/>
          <x/>
          <x/>
          <x/>
          <x/>
          <x/>
          <x/>
          <x v="1"/>
          <x v="1"/>
        </s>
        <s v="[Dim Payer].[Payer].&amp;[{A43B02D1-F2C1-4A44-B6AC-280F0807E823}]" c="Bräcke Diakoni Vårdcentralen Lokstallarna (226747)" cp="18">
          <x v="2"/>
          <x v="2"/>
          <x/>
          <x/>
          <x/>
          <x/>
          <x/>
          <x/>
          <x v="1"/>
          <x v="1"/>
          <x/>
          <x/>
          <x/>
          <x/>
          <x/>
          <x/>
          <x v="2"/>
          <x v="2"/>
        </s>
        <s v="[Dim Payer].[Payer].&amp;[{80D4163D-5B7B-448E-B0C1-91D95E253CBB}]" c="Bräcke Diakoni VC Forserum (226755)" cp="18">
          <x v="3"/>
          <x v="3"/>
          <x/>
          <x/>
          <x/>
          <x/>
          <x/>
          <x/>
          <x v="1"/>
          <x v="1"/>
          <x/>
          <x/>
          <x/>
          <x/>
          <x/>
          <x/>
          <x v="3"/>
          <x v="3"/>
        </s>
        <s v="[Dim Payer].[Payer].&amp;[{48878F57-8F70-42DF-8ADF-8C63D56B816A}]" c="Bräcke Diakoni VC Nyhälsan och Forserum filial (226754)" cp="18">
          <x v="4"/>
          <x v="4"/>
          <x/>
          <x/>
          <x/>
          <x/>
          <x/>
          <x/>
          <x v="1"/>
          <x v="1"/>
          <x/>
          <x/>
          <x/>
          <x/>
          <x/>
          <x/>
          <x v="4"/>
          <x v="4"/>
        </s>
        <s v="[Dim Payer].[Payer].&amp;[{A5C8E0B8-4D23-4123-BA31-A1DFF96DD84D}]" c="Eksjö kommun omsorg id 3145 (4158562)" cp="18">
          <x v="5"/>
          <x v="5"/>
          <x/>
          <x/>
          <x/>
          <x v="1"/>
          <x/>
          <x/>
          <x/>
          <x/>
          <x/>
          <x/>
          <x/>
          <x/>
          <x/>
          <x/>
          <x v="5"/>
          <x v="5"/>
        </s>
        <s v="[Dim Payer].[Payer].&amp;[{72CB1F02-9646-48D6-8C99-5F648EFB0F93}]" c="Eksjö Kommun Rehab Hjälpmedel (226015)" cp="18">
          <x v="5"/>
          <x v="6"/>
          <x/>
          <x/>
          <x/>
          <x v="2"/>
          <x/>
          <x/>
          <x/>
          <x/>
          <x/>
          <x/>
          <x/>
          <x/>
          <x/>
          <x/>
          <x v="6"/>
          <x v="6"/>
        </s>
        <s v="[Dim Payer].[Payer].&amp;[{FFADFE25-50CA-484F-9FEE-4ABCC9324783}]" c="Gislaveds Kommun Rehab Norr (226020)" cp="18">
          <x v="6"/>
          <x v="7"/>
          <x/>
          <x/>
          <x/>
          <x v="2"/>
          <x/>
          <x/>
          <x/>
          <x/>
          <x/>
          <x/>
          <x/>
          <x/>
          <x/>
          <x/>
          <x v="7"/>
          <x v="7"/>
        </s>
        <s v="[Dim Payer].[Payer].&amp;[{2CAB31FA-3719-4490-8F91-2A670B6F95BB}]" c="Gnosjö Kommun Rehabhjälpmedel (226025)" cp="18">
          <x v="7"/>
          <x v="8"/>
          <x/>
          <x/>
          <x/>
          <x v="2"/>
          <x/>
          <x/>
          <x/>
          <x/>
          <x/>
          <x/>
          <x/>
          <x/>
          <x/>
          <x/>
          <x v="8"/>
          <x v="8"/>
        </s>
        <s v="[Dim Payer].[Payer].&amp;[{61126E41-13EA-4AE9-95D0-5F4AE2610317}]" c="Habo kommun funktionshinderomsorg (4228972)" cp="18">
          <x v="8"/>
          <x v="9"/>
          <x/>
          <x/>
          <x/>
          <x v="1"/>
          <x/>
          <x/>
          <x/>
          <x v="2"/>
          <x/>
          <x/>
          <x/>
          <x/>
          <x/>
          <x/>
          <x v="9"/>
          <x v="9"/>
        </s>
        <s v="[Dim Payer].[Payer].&amp;[{31809990-ECDA-4057-8263-95A11125E38F}]" c="Habo Kommun Rehabhjälpmedel (226037)" cp="18">
          <x v="8"/>
          <x v="10"/>
          <x/>
          <x/>
          <x/>
          <x/>
          <x/>
          <x/>
          <x/>
          <x/>
          <x/>
          <x/>
          <x/>
          <x/>
          <x/>
          <x/>
          <x v="9"/>
          <x v="9"/>
        </s>
        <s v="[Dim Payer].[Payer].&amp;[{03E15F43-F539-47D1-82A6-A54CC67560EC}]" c="Jönköpings kommun HS-team 1 (226292)" cp="18">
          <x v="9"/>
          <x v="11"/>
          <x/>
          <x/>
          <x/>
          <x v="2"/>
          <x/>
          <x/>
          <x/>
          <x/>
          <x/>
          <x/>
          <x/>
          <x/>
          <x/>
          <x/>
          <x v="10"/>
          <x v="10"/>
        </s>
        <s v="[Dim Payer].[Payer].&amp;[{05250987-E400-4401-915C-EB4AF2E7DD7C}]" c="Jönköpings Kommun HS-team 10 (226003)" cp="18">
          <x v="10"/>
          <x v="12"/>
          <x/>
          <x/>
          <x/>
          <x/>
          <x/>
          <x/>
          <x/>
          <x/>
          <x/>
          <x/>
          <x/>
          <x/>
          <x/>
          <x/>
          <x v="11"/>
          <x v="11"/>
        </s>
        <s v="[Dim Payer].[Payer].&amp;[{D3ECD58E-16D1-4BB3-A33B-1EE8D6554909}]" c="Jönköpings Kommun HS-team 11 (226702)" cp="18">
          <x v="2"/>
          <x v="13"/>
          <x/>
          <x/>
          <x/>
          <x v="1"/>
          <x/>
          <x/>
          <x/>
          <x/>
          <x/>
          <x/>
          <x/>
          <x/>
          <x/>
          <x/>
          <x v="12"/>
          <x v="12"/>
        </s>
        <s v="[Dim Payer].[Payer].&amp;[{08A137F2-462D-4446-8FEA-92DE8B780B2B}]" c="Jönköpings kommun HS-team 12 Rehabhjälpmedel (4094690)" cp="18">
          <x v="2"/>
          <x v="14"/>
          <x/>
          <x/>
          <x/>
          <x v="1"/>
          <x/>
          <x/>
          <x/>
          <x/>
          <x/>
          <x/>
          <x/>
          <x/>
          <x/>
          <x/>
          <x v="13"/>
          <x v="13"/>
        </s>
        <s v="[Dim Payer].[Payer].&amp;[{1BDFED7B-B630-4EC8-9318-687E733FB716}]" c="Jönköpings kommun HS-team 2 (226592)" cp="18">
          <x v="11"/>
          <x v="15"/>
          <x/>
          <x/>
          <x/>
          <x v="2"/>
          <x/>
          <x/>
          <x/>
          <x/>
          <x/>
          <x/>
          <x/>
          <x/>
          <x/>
          <x/>
          <x v="14"/>
          <x v="14"/>
        </s>
        <s v="[Dim Payer].[Payer].&amp;[{C2AC621A-476E-4F53-9178-DACA159E76A2}]" c="Jönköpings kommun HS-team 3 (226001)" cp="18">
          <x v="11"/>
          <x v="16"/>
          <x/>
          <x/>
          <x/>
          <x/>
          <x/>
          <x/>
          <x/>
          <x/>
          <x/>
          <x/>
          <x/>
          <x/>
          <x/>
          <x/>
          <x v="14"/>
          <x v="14"/>
        </s>
        <s v="[Dim Payer].[Payer].&amp;[{5DEB00BB-31B4-4C6C-A3D7-633ED7811C97}]" c="Jönköpings kommun HS-team 4 (226667)" cp="18">
          <x v="2"/>
          <x v="17"/>
          <x/>
          <x/>
          <x/>
          <x/>
          <x/>
          <x/>
          <x/>
          <x/>
          <x/>
          <x/>
          <x/>
          <x/>
          <x/>
          <x/>
          <x v="15"/>
          <x v="15"/>
        </s>
        <s v="[Dim Payer].[Payer].&amp;[{6D73B4E2-C7B7-4DE5-8CA1-FDE0EA76027E}]" c="Jönköpings kommun HS-team 5 (226004)" cp="18">
          <x v="2"/>
          <x v="18"/>
          <x/>
          <x/>
          <x/>
          <x/>
          <x/>
          <x/>
          <x/>
          <x/>
          <x/>
          <x/>
          <x/>
          <x/>
          <x/>
          <x/>
          <x v="15"/>
          <x v="15"/>
        </s>
        <s v="[Dim Payer].[Payer].&amp;[{0CF5FEA9-31C0-4AE0-87D4-4C7E4BE8FCC3}]" c="Jönköpings kommun HS-team 6 (226238)" cp="18">
          <x v="2"/>
          <x v="19"/>
          <x/>
          <x/>
          <x/>
          <x/>
          <x/>
          <x/>
          <x/>
          <x/>
          <x/>
          <x/>
          <x/>
          <x/>
          <x/>
          <x/>
          <x v="15"/>
          <x v="15"/>
        </s>
        <s v="[Dim Payer].[Payer].&amp;[{4367E9C4-19F2-45D3-BE5A-957556E0D704}]" c="Jönköpings Kommun HS-team 7 (226230)" cp="18">
          <x v="2"/>
          <x v="20"/>
          <x/>
          <x/>
          <x/>
          <x/>
          <x/>
          <x/>
          <x/>
          <x/>
          <x/>
          <x/>
          <x/>
          <x/>
          <x/>
          <x/>
          <x v="16"/>
          <x v="16"/>
        </s>
        <s v="[Dim Payer].[Payer].&amp;[{BA2BE388-4734-4B72-9A9E-5BA1A654667B}]" c="Jönköpings Kommun HS-team 8 (225351)" cp="18">
          <x v="2"/>
          <x v="21"/>
          <x/>
          <x/>
          <x/>
          <x/>
          <x/>
          <x/>
          <x/>
          <x/>
          <x/>
          <x/>
          <x/>
          <x/>
          <x/>
          <x/>
          <x v="13"/>
          <x v="13"/>
        </s>
        <s v="[Dim Payer].[Payer].&amp;[{5DD585F1-7EEF-42F9-81FB-38494965202D}]" c="Jönköpings kommun HS-team 9 (226093)" cp="18">
          <x v="2"/>
          <x v="22"/>
          <x/>
          <x/>
          <x/>
          <x v="2"/>
          <x/>
          <x/>
          <x/>
          <x/>
          <x/>
          <x/>
          <x/>
          <x/>
          <x/>
          <x/>
          <x v="17"/>
          <x v="17"/>
        </s>
        <s v="[Dim Payer].[Payer].&amp;[{9435EC42-CCDA-46D5-8E9C-D1527E91ECF8}]" c="Mullsjö Kommun Rehabhjälpmedel (226038)" cp="18">
          <x v="12"/>
          <x v="23"/>
          <x/>
          <x/>
          <x/>
          <x/>
          <x/>
          <x/>
          <x/>
          <x/>
          <x/>
          <x/>
          <x/>
          <x/>
          <x/>
          <x/>
          <x v="18"/>
          <x v="18"/>
        </s>
        <s v="[Dim Payer].[Payer].&amp;[{40A13A81-E399-4268-8D5F-D9765F3CEBD5}]" c="Nässjö kommun Rehabhjälpmedel (226030)" cp="18">
          <x v="4"/>
          <x v="24"/>
          <x/>
          <x/>
          <x/>
          <x/>
          <x/>
          <x/>
          <x/>
          <x/>
          <x/>
          <x/>
          <x/>
          <x/>
          <x/>
          <x/>
          <x v="19"/>
          <x v="19"/>
        </s>
        <s v="[Dim Payer].[Payer].&amp;[{B477FA02-EC07-43B4-9A09-81FABDCA6590}]" c="Nässjö Läkarhus (226761)" cp="18">
          <x v="4"/>
          <x v="25"/>
          <x/>
          <x/>
          <x/>
          <x/>
          <x/>
          <x/>
          <x v="1"/>
          <x v="1"/>
          <x/>
          <x/>
          <x/>
          <x/>
          <x/>
          <x/>
          <x v="20"/>
          <x v="20"/>
        </s>
        <s v="[Dim Payer].[Payer].&amp;[{381173EF-FB8A-47FA-91B4-96BF61C88B03}]" c="Prima Vård Läkarhuset Öster (226750)" cp="18">
          <x v="2"/>
          <x v="26"/>
          <x/>
          <x/>
          <x/>
          <x/>
          <x/>
          <x/>
          <x v="1"/>
          <x v="1"/>
          <x/>
          <x/>
          <x/>
          <x/>
          <x/>
          <x/>
          <x v="21"/>
          <x v="21"/>
        </s>
        <s v="[Dim Payer].[Payer].&amp;[{E1558C57-B8F7-44A5-AE3F-03B2FEDC7103}]" c="Prima Vård Vetlanda (Vitala vc) (226756)" cp="18">
          <x v="13"/>
          <x v="27"/>
          <x/>
          <x/>
          <x/>
          <x/>
          <x/>
          <x/>
          <x v="1"/>
          <x v="1"/>
          <x/>
          <x/>
          <x/>
          <x/>
          <x/>
          <x/>
          <x v="22"/>
          <x v="22"/>
        </s>
        <s v="[Dim Payer].[Payer].&amp;[{EABDE08E-C413-4A91-9752-8F6226D5B6A7}]" c="Sävsjö Kommun Omsorg (226293)" cp="18">
          <x v="14"/>
          <x v="28"/>
          <x/>
          <x/>
          <x/>
          <x v="1"/>
          <x/>
          <x/>
          <x/>
          <x/>
          <x/>
          <x/>
          <x/>
          <x/>
          <x/>
          <x/>
          <x v="23"/>
          <x v="23"/>
        </s>
        <s v="[Dim Payer].[Payer].&amp;[{816A2A3D-48A0-44C9-B931-4900C5727F7D}]" c="Sävsjö Kommun Rehabhjälpmedel (226135)" cp="18">
          <x v="14"/>
          <x v="29"/>
          <x/>
          <x/>
          <x/>
          <x/>
          <x/>
          <x/>
          <x/>
          <x/>
          <x/>
          <x/>
          <x/>
          <x/>
          <x/>
          <x/>
          <x v="24"/>
          <x v="24"/>
        </s>
        <s v="[Dim Payer].[Payer].&amp;[{7C0A1FD3-2299-45A4-ACDF-119E5D2F489C}]" c="Sävsjö kommun SÄBO (226935)" cp="18">
          <x v="14"/>
          <x v="30"/>
          <x/>
          <x/>
          <x/>
          <x v="1"/>
          <x/>
          <x/>
          <x/>
          <x/>
          <x/>
          <x/>
          <x/>
          <x/>
          <x/>
          <x/>
          <x v="23"/>
          <x v="23"/>
        </s>
        <s v="[Dim Payer].[Payer].&amp;[{1FC52887-F890-4F91-B467-947E0EE11799}]" c="Tranås Kommun (226055)" cp="18">
          <x v="15"/>
          <x v="31"/>
          <x/>
          <x/>
          <x/>
          <x v="2"/>
          <x/>
          <x/>
          <x/>
          <x/>
          <x/>
          <x/>
          <x/>
          <x/>
          <x/>
          <x/>
          <x v="25"/>
          <x v="25"/>
        </s>
        <s v="[Dim Payer].[Payer].&amp;[{9EDE86A1-5B3A-4FC5-91D8-A5D169924FEE}]" c="Vaggeryds Kommun (Vaggeryd) (226140)" cp="18">
          <x v="16"/>
          <x v="32"/>
          <x/>
          <x/>
          <x/>
          <x/>
          <x/>
          <x/>
          <x/>
          <x/>
          <x/>
          <x/>
          <x/>
          <x/>
          <x/>
          <x/>
          <x v="26"/>
          <x v="26"/>
        </s>
        <s v="[Dim Payer].[Payer].&amp;[{3C0FB3E0-EC4E-4541-9AFE-63DB01047AD6}]" c="Vårdcentralen Aroma (226757)" cp="18">
          <x v="13"/>
          <x v="33"/>
          <x/>
          <x/>
          <x/>
          <x/>
          <x/>
          <x/>
          <x v="1"/>
          <x v="1"/>
          <x/>
          <x/>
          <x/>
          <x/>
          <x/>
          <x/>
          <x v="22"/>
          <x v="22"/>
        </s>
        <s v="[Dim Payer].[Payer].&amp;[{8A3F843E-223D-4BAF-A798-C072802BB6F0}]" c="Vårdcentralen Tranan (226813)" cp="18">
          <x v="15"/>
          <x v="34"/>
          <x/>
          <x/>
          <x/>
          <x/>
          <x/>
          <x/>
          <x v="1"/>
          <x v="1"/>
          <x/>
          <x/>
          <x/>
          <x/>
          <x/>
          <x/>
          <x v="27"/>
          <x v="27"/>
        </s>
        <s v="[Dim Payer].[Payer].&amp;[{87ED9110-00EA-42F1-87CB-8ABF63E2BCE7}]" c="Värnamo Kommun Omsorg (226249)" cp="18">
          <x v="1"/>
          <x v="35"/>
          <x/>
          <x/>
          <x/>
          <x v="1"/>
          <x/>
          <x/>
          <x/>
          <x/>
          <x/>
          <x/>
          <x/>
          <x/>
          <x/>
          <x/>
          <x v="28"/>
          <x v="28"/>
        </s>
        <s v="[Dim Payer].[Payer].&amp;[{EDEE0019-1901-4819-890A-AA3551CCE8B1}]" c="Värnamo Kommun Rehabhjälpmedel (226050)" cp="18">
          <x v="1"/>
          <x v="36"/>
          <x/>
          <x/>
          <x/>
          <x v="2"/>
          <x/>
          <x/>
          <x/>
          <x/>
          <x/>
          <x/>
          <x/>
          <x/>
          <x/>
          <x/>
          <x v="29"/>
          <x v="29"/>
        </s>
        <s v="[Dim Payer].[Payer].&amp;[{C0ADFAB9-6564-4A68-9817-1ECC5CF1AE4A}]" c="Vetlanda kommun Hjälpmedel (226045)" cp="18">
          <x v="13"/>
          <x v="37"/>
          <x/>
          <x/>
          <x/>
          <x/>
          <x/>
          <x/>
          <x/>
          <x/>
          <x/>
          <x/>
          <x/>
          <x/>
          <x/>
          <x/>
          <x v="30"/>
          <x v="30"/>
        </s>
        <s v="[Dim Payer].[Payer].&amp;[{D0A3EEAC-B1D9-45CE-97B3-739D066BFF74}]" c="Wasa Vårdcentral (226751)" cp="18">
          <x v="2"/>
          <x v="38"/>
          <x/>
          <x/>
          <x/>
          <x/>
          <x/>
          <x/>
          <x v="1"/>
          <x v="1"/>
          <x/>
          <x/>
          <x/>
          <x/>
          <x/>
          <x/>
          <x v="31"/>
          <x v="31"/>
        </s>
        <s v="[Dim Payer].[Payer].&amp;[{3C1E4A37-E63B-4429-A0A3-4C5CCC403066}]" c="Wetterhälsan (226752)" cp="18">
          <x v="2"/>
          <x v="39"/>
          <x/>
          <x/>
          <x/>
          <x/>
          <x/>
          <x/>
          <x v="1"/>
          <x v="1"/>
          <x/>
          <x/>
          <x/>
          <x/>
          <x/>
          <x/>
          <x v="32"/>
          <x v="32"/>
        </s>
      </sharedItems>
      <mpMap v="3"/>
      <mpMap v="4"/>
      <mpMap v="5"/>
      <mpMap v="6"/>
      <mpMap v="7"/>
      <mpMap v="8"/>
      <mpMap v="9"/>
      <mpMap v="10"/>
      <mpMap v="11"/>
      <mpMap v="12"/>
      <mpMap v="13"/>
      <mpMap v="14"/>
      <mpMap v="15"/>
      <mpMap v="16"/>
      <mpMap v="17"/>
      <mpMap v="18"/>
      <mpMap v="19"/>
      <mpMap v="20"/>
    </cacheField>
    <cacheField name="[Dim Payer].[Payer].[Payer].[Payer City]" caption="Betalare postort" propertyName="Payer City" numFmtId="0" hierarchy="122" level="1" memberPropertyField="1">
      <sharedItems count="17">
        <s v="ANEBY"/>
        <s v="VÄRNAMO"/>
        <s v="JÖNKÖPING"/>
        <s v="FORSERUM"/>
        <s v="NÄSSJÖ"/>
        <s v="EKSJÖ"/>
        <s v="GISLAVED"/>
        <s v="GNOSJÖ"/>
        <s v="HABO"/>
        <s v="GRÄNNA"/>
        <s v="NORRAHAMMAR"/>
        <s v="HUSKVARNA"/>
        <s v="MULLSJÖ"/>
        <s v="VETLANDA"/>
        <s v="SÄVSJÖ"/>
        <s v="TRANÅS"/>
        <s v="VAGGERYD"/>
      </sharedItems>
    </cacheField>
    <cacheField name="[Dim Payer].[Payer].[Payer].[Payer Code]" caption="Betalare nr" propertyName="Payer Code" numFmtId="0" hierarchy="122" level="1" memberPropertyField="1">
      <sharedItems count="40">
        <s v="226101"/>
        <s v="226758"/>
        <s v="226747"/>
        <s v="226755"/>
        <s v="226754"/>
        <s v="4158562"/>
        <s v="226015"/>
        <s v="226020"/>
        <s v="226025"/>
        <s v="4228972"/>
        <s v="226037"/>
        <s v="226292"/>
        <s v="226003"/>
        <s v="226702"/>
        <s v="4094690"/>
        <s v="226592"/>
        <s v="226001"/>
        <s v="226667"/>
        <s v="226004"/>
        <s v="226238"/>
        <s v="226230"/>
        <s v="225351"/>
        <s v="226093"/>
        <s v="226038"/>
        <s v="226030"/>
        <s v="226761"/>
        <s v="226750"/>
        <s v="226756"/>
        <s v="226293"/>
        <s v="226135"/>
        <s v="226935"/>
        <s v="226055"/>
        <s v="226140"/>
        <s v="226757"/>
        <s v="226813"/>
        <s v="226249"/>
        <s v="226050"/>
        <s v="226045"/>
        <s v="226751"/>
        <s v="226752"/>
      </sharedItems>
    </cacheField>
    <cacheField name="[Dim Payer].[Payer].[Payer].[Payer Contract]" caption="Betalare avtal" propertyName="Payer Contract" numFmtId="0" hierarchy="122" level="1" memberPropertyField="1">
      <sharedItems count="1">
        <s v="Externa betalare kuvertering (EK)"/>
      </sharedItems>
    </cacheField>
    <cacheField name="[Dim Payer].[Payer].[Payer].[Payer Health Area Code Name]" caption="Betalare HOS" propertyName="Payer Health Area Code Name" numFmtId="0" hierarchy="122" level="1" memberPropertyField="1">
      <sharedItems count="1">
        <s v="n/a"/>
      </sharedItems>
    </cacheField>
    <cacheField name="[Dim Payer].[Payer].[Payer].[Payer KST Code]" caption="Betalare kostnadställe" propertyName="Payer KST Code" numFmtId="0" hierarchy="122" level="1" memberPropertyField="1">
      <sharedItems count="1">
        <s v="n/a"/>
      </sharedItems>
    </cacheField>
    <cacheField name="[Dim Payer].[Payer].[Payer].[Payer Name Code1]" caption="Betalare koddel 1 benämning" propertyName="Payer Name Code1" numFmtId="0" hierarchy="122" level="1" memberPropertyField="1">
      <sharedItems count="3">
        <s v="HMC Behandlingshjälpmedel (424110)"/>
        <s v="Saknas"/>
        <s v="HMC Nutrition (424116)"/>
      </sharedItems>
    </cacheField>
    <cacheField name="[Dim Payer].[Payer].[Payer].[Payer Name Code10]" caption="Betalare koddel 10 benämning" propertyName="Payer Name Code10" numFmtId="0" hierarchy="122" level="1" memberPropertyField="1">
      <sharedItems count="1">
        <s v="Saknas"/>
      </sharedItems>
    </cacheField>
    <cacheField name="[Dim Payer].[Payer].[Payer].[Payer Name Code2]" caption="Betalare koddel 2 benämning" propertyName="Payer Name Code2" numFmtId="0" hierarchy="122" level="1" memberPropertyField="1">
      <sharedItems count="1">
        <s v="Saknas"/>
      </sharedItems>
    </cacheField>
    <cacheField name="[Dim Payer].[Payer].[Payer].[Payer Name Code3]" caption="Betalare koddel 3 benämning" propertyName="Payer Name Code3" numFmtId="0" hierarchy="122" level="1" memberPropertyField="1">
      <sharedItems count="2">
        <s v="Extern, kommuner (102)"/>
        <s v="Extern, privata företag/privata vårdgivare (106)"/>
      </sharedItems>
    </cacheField>
    <cacheField name="[Dim Payer].[Payer].[Payer].[Payer Name Code4]" caption="Betalare koddel 4 benämning" propertyName="Payer Name Code4" numFmtId="0" hierarchy="122" level="1" memberPropertyField="1">
      <sharedItems count="3">
        <s v="Kommuner (inkl Gotland) (02)"/>
        <s v="Privata företag (06)"/>
        <s v="Saknas"/>
      </sharedItems>
    </cacheField>
    <cacheField name="[Dim Payer].[Payer].[Payer].[Payer Name Code5]" caption="Betalare koddel 5 benämning" propertyName="Payer Name Code5" numFmtId="0" hierarchy="122" level="1" memberPropertyField="1">
      <sharedItems count="1">
        <s v="Saknas"/>
      </sharedItems>
    </cacheField>
    <cacheField name="[Dim Payer].[Payer].[Payer].[Payer Name Code6]" caption="Betalare koddel 6 benämning" propertyName="Payer Name Code6" numFmtId="0" hierarchy="122" level="1" memberPropertyField="1">
      <sharedItems count="1">
        <s v="Saknas"/>
      </sharedItems>
    </cacheField>
    <cacheField name="[Dim Payer].[Payer].[Payer].[Payer Name Code7]" caption="Betalare koddel 7 benämning" propertyName="Payer Name Code7" numFmtId="0" hierarchy="122" level="1" memberPropertyField="1">
      <sharedItems count="1">
        <s v="Saknas"/>
      </sharedItems>
    </cacheField>
    <cacheField name="[Dim Payer].[Payer].[Payer].[Payer Name Code8]" caption="Betalare koddel 8 benämning" propertyName="Payer Name Code8" numFmtId="0" hierarchy="122" level="1" memberPropertyField="1">
      <sharedItems count="1">
        <s v="Saknas"/>
      </sharedItems>
    </cacheField>
    <cacheField name="[Dim Payer].[Payer].[Payer].[Payer Name Code9]" caption="Betalare koddel 9 benämning" propertyName="Payer Name Code9" numFmtId="0" hierarchy="122" level="1" memberPropertyField="1">
      <sharedItems count="1">
        <s v="Saknas"/>
      </sharedItems>
    </cacheField>
    <cacheField name="[Dim Payer].[Payer].[Payer].[Payer Type]" caption="Betalare kategori" propertyName="Payer Type" numFmtId="0" hierarchy="122" level="1" memberPropertyField="1">
      <sharedItems count="1">
        <s v="Extern"/>
      </sharedItems>
    </cacheField>
    <cacheField name="[Dim Payer].[Payer].[Payer].[Payer Zip Code]" caption="Betalare postnr" propertyName="Payer Zip Code" numFmtId="0" hierarchy="122" level="1" memberPropertyField="1">
      <sharedItems count="33">
        <s v="57833"/>
        <s v="33130"/>
        <s v="55311"/>
        <s v="57177"/>
        <s v="57138"/>
        <s v="57522"/>
        <s v="57531"/>
        <s v="33236"/>
        <s v="33532"/>
        <s v="56624"/>
        <s v="56331"/>
        <s v="56231"/>
        <s v="55456"/>
        <s v="55329"/>
        <s v="56134"/>
        <s v="55305"/>
        <s v="55310"/>
        <s v="55614"/>
        <s v="56532"/>
        <s v="57131"/>
        <s v="57133"/>
        <s v="55323"/>
        <s v="57432"/>
        <s v="57680"/>
        <s v="57636"/>
        <s v="57331"/>
        <s v="56732"/>
        <s v="57341"/>
        <s v="33183"/>
        <s v="33142"/>
        <s v="57423"/>
        <s v="55462"/>
        <s v="55303"/>
      </sharedItems>
    </cacheField>
    <cacheField name="[Dim Payer].[Payer].[Payer].[Payer Zip Code City]" caption="Betalare postadress" propertyName="Payer Zip Code City" numFmtId="0" hierarchy="122" level="1" memberPropertyField="1">
      <sharedItems count="33">
        <s v="57833 ANEBY"/>
        <s v="33130 VÄRNAMO"/>
        <s v="55311 JÖNKÖPING"/>
        <s v="57177 FORSERUM"/>
        <s v="57138 NÄSSJÖ"/>
        <s v="57522 EKSJÖ"/>
        <s v="57531 EKSJÖ"/>
        <s v="33236 GISLAVED"/>
        <s v="33532 GNOSJÖ"/>
        <s v="56624 HABO"/>
        <s v="56331 GRÄNNA"/>
        <s v="56231 NORRAHAMMAR"/>
        <s v="55456 JÖNKÖPING"/>
        <s v="55329 JÖNKÖPING"/>
        <s v="56134 HUSKVARNA"/>
        <s v="55305 JÖNKÖPING"/>
        <s v="55310 JÖNKÖPING"/>
        <s v="55614 JÖNKÖPING"/>
        <s v="56532 MULLSJÖ"/>
        <s v="57131 NÄSSJÖ"/>
        <s v="57133 NÄSSJÖ"/>
        <s v="55323 JÖNKÖPING"/>
        <s v="57432 VETLANDA"/>
        <s v="57680 SÄVSJÖ"/>
        <s v="57636 SÄVSJÖ"/>
        <s v="57331 TRANÅS"/>
        <s v="56732 VAGGERYD"/>
        <s v="57341 TRANÅS"/>
        <s v="33183 VÄRNAMO"/>
        <s v="33142 VÄRNAMO"/>
        <s v="57423 VETLANDA"/>
        <s v="55462 JÖNKÖPING"/>
        <s v="55303 JÖNKÖPING"/>
      </sharedItems>
    </cacheField>
    <cacheField name="[Measures].[Net Total]" caption="Faktura Radbelopp" numFmtId="0" hierarchy="185" level="32767"/>
    <cacheField name="[Dim Item].[Sector Name Code].[Sector Name Code]" caption="Artikel sektor" numFmtId="0" hierarchy="112" level="1">
      <sharedItems containsSemiMixedTypes="0" containsString="0"/>
    </cacheField>
    <cacheField name="[Dim Customer].[Customer Health Area Code - Customer].[Customer Health Area Code]" caption="Kund HOS" numFmtId="0" hierarchy="23" level="1">
      <sharedItems containsSemiMixedTypes="0" containsString="0"/>
    </cacheField>
    <cacheField name="[Dim Customer].[Customer Health Area Code - Customer].[Customer]" caption="Kund" numFmtId="0" hierarchy="23" level="2">
      <sharedItems containsSemiMixedTypes="0" containsString="0"/>
    </cacheField>
    <cacheField name="[Dim Customer].[Customer Health Area Code - Customer].[Customer].[Code]" caption="Kund" propertyName="Code" numFmtId="0" hierarchy="23" level="2" memberPropertyField="1">
      <sharedItems containsSemiMixedTypes="0" containsString="0"/>
    </cacheField>
    <cacheField name="[Dim Customer].[Customer Health Area Code - Customer].[Customer].[Customer Additional Party Identifier]" caption="Kund organisationsnr" propertyName="Customer Additional Party Identifier" numFmtId="0" hierarchy="23" level="2" memberPropertyField="1">
      <sharedItems containsSemiMixedTypes="0" containsString="0"/>
    </cacheField>
    <cacheField name="[Dim Customer].[Customer Health Area Code - Customer].[Customer].[Customer City]" caption="Kund postort" propertyName="Customer City" numFmtId="0" hierarchy="23" level="2" memberPropertyField="1">
      <sharedItems containsSemiMixedTypes="0" containsString="0"/>
    </cacheField>
    <cacheField name="[Dim Customer].[Customer Health Area Code - Customer].[Customer].[Customer Health Area Code]" caption="Kund HOS" propertyName="Customer Health Area Code" numFmtId="0" hierarchy="23" level="2" memberPropertyField="1">
      <sharedItems containsSemiMixedTypes="0" containsString="0"/>
    </cacheField>
    <cacheField name="[Dim Customer].[Customer Health Area Code - Customer].[Customer].[Customer Type]" caption="Kund kategori" propertyName="Customer Type" numFmtId="0" hierarchy="23" level="2" memberPropertyField="1">
      <sharedItems containsSemiMixedTypes="0" containsString="0"/>
    </cacheField>
    <cacheField name="[Dim Customer].[Customer Health Area Code - Customer].[Customer].[Customer Zip Code]" caption="Kund postnr" propertyName="Customer Zip Code" numFmtId="0" hierarchy="23" level="2" memberPropertyField="1">
      <sharedItems containsSemiMixedTypes="0" containsString="0"/>
    </cacheField>
    <cacheField name="[Dim Customer].[Customer Health Area Code - Customer].[Customer].[Customer Zip Code City]" caption="Kund postadress" propertyName="Customer Zip Code City" numFmtId="0" hierarchy="23" level="2" memberPropertyField="1">
      <sharedItems containsSemiMixedTypes="0" containsString="0"/>
    </cacheField>
  </cacheFields>
  <cacheHierarchies count="191">
    <cacheHierarchy uniqueName="[Dim Asset].[Acquisition Year Month]" caption="Individ anskaffad ååååmm" attribute="1" defaultMemberUniqueName="[Dim Asset].[Acquisition Year Month].[All]" allUniqueName="[Dim Asset].[Acquisition Year Month].[All]" dimensionUniqueName="[Dim Asset]" displayFolder="Individ historik" count="0" unbalanced="0"/>
    <cacheHierarchy uniqueName="[Dim Asset].[Asset Age]" caption="Individ ålder" attribute="1" defaultMemberUniqueName="[Dim Asset].[Asset Age].[All]" allUniqueName="[Dim Asset].[Asset Age].[All]" dimensionUniqueName="[Dim Asset]" displayFolder="Individ information" count="0" unbalanced="0"/>
    <cacheHierarchy uniqueName="[Dim Asset].[Asset Customization Code]" caption="Individ specialanpassningsnr" attribute="1" defaultMemberUniqueName="[Dim Asset].[Asset Customization Code].[All]" allUniqueName="[Dim Asset].[Asset Customization Code].[All]" dimensionUniqueName="[Dim Asset]" displayFolder="Individ information" count="0" unbalanced="0"/>
    <cacheHierarchy uniqueName="[Dim Asset].[Asset Name Code]" caption="Individ benämning" attribute="1" defaultMemberUniqueName="[Dim Asset].[Asset Name Code].[All]" allUniqueName="[Dim Asset].[Asset Name Code].[All]" dimensionUniqueName="[Dim Asset]" displayFolder="" count="0" unbalanced="0"/>
    <cacheHierarchy uniqueName="[Dim Asset].[Charge Type Status]" caption="Individ debiteringsstatus" attribute="1" defaultMemberUniqueName="[Dim Asset].[Charge Type Status].[All]" allUniqueName="[Dim Asset].[Charge Type Status].[All]" dimensionUniqueName="[Dim Asset]" displayFolder="Individ information" count="0" unbalanced="0"/>
    <cacheHierarchy uniqueName="[Dim Asset].[Fact Asset Query]" caption="Individ" attribute="1" keyAttribute="1" defaultMemberUniqueName="[Dim Asset].[Fact Asset Query].[All]" allUniqueName="[Dim Asset].[Fact Asset Query].[All]" dimensionUniqueName="[Dim Asset]" displayFolder="" count="0" unbalanced="0"/>
    <cacheHierarchy uniqueName="[Dim Asset].[Is Depreciated]" caption="Individ avskriven" attribute="1" defaultMemberUniqueName="[Dim Asset].[Is Depreciated].[All]" allUniqueName="[Dim Asset].[Is Depreciated].[All]" dimensionUniqueName="[Dim Asset]" displayFolder="Individ information" count="0" unbalanced="0"/>
    <cacheHierarchy uniqueName="[Dim Asset].[Latest Control Maintenance]" caption="Individ besiktning" attribute="1" defaultMemberUniqueName="[Dim Asset].[Latest Control Maintenance].[All]" allUniqueName="[Dim Asset].[Latest Control Maintenance].[All]" dimensionUniqueName="[Dim Asset]" displayFolder="Individ historik" count="0" unbalanced="0"/>
    <cacheHierarchy uniqueName="[Dim Asset].[Latest Control Maintenance Code]" caption="Individ besiktningskod" attribute="1" defaultMemberUniqueName="[Dim Asset].[Latest Control Maintenance Code].[All]" allUniqueName="[Dim Asset].[Latest Control Maintenance Code].[All]" dimensionUniqueName="[Dim Asset]" displayFolder="Individ historik" count="0" unbalanced="0"/>
    <cacheHierarchy uniqueName="[Dim Asset].[Latest Preventive Maintenance]" caption="Individ FU datum" attribute="1" defaultMemberUniqueName="[Dim Asset].[Latest Preventive Maintenance].[All]" allUniqueName="[Dim Asset].[Latest Preventive Maintenance].[All]" dimensionUniqueName="[Dim Asset]" displayFolder="Individ historik" count="0" unbalanced="0"/>
    <cacheHierarchy uniqueName="[Dim Asset].[Location Code]" caption="Individ liggplats" attribute="1" defaultMemberUniqueName="[Dim Asset].[Location Code].[All]" allUniqueName="[Dim Asset].[Location Code].[All]" dimensionUniqueName="[Dim Asset]" displayFolder="Individ information" count="0" unbalanced="0"/>
    <cacheHierarchy uniqueName="[Dim Asset].[Placement]" caption="Individ placering" attribute="1" defaultMemberUniqueName="[Dim Asset].[Placement].[All]" allUniqueName="[Dim Asset].[Placement].[All]" dimensionUniqueName="[Dim Asset]" displayFolder="Individ information" count="0" unbalanced="0"/>
    <cacheHierarchy uniqueName="[Dim Asset].[Scrap Name Code]" caption="Individ skrotningskod" attribute="1" defaultMemberUniqueName="[Dim Asset].[Scrap Name Code].[All]" allUniqueName="[Dim Asset].[Scrap Name Code].[All]" dimensionUniqueName="[Dim Asset]" displayFolder="Individ historik" count="0" unbalanced="0"/>
    <cacheHierarchy uniqueName="[Dim Asset].[Serial Number]" caption="Individ serienr" attribute="1" defaultMemberUniqueName="[Dim Asset].[Serial Number].[All]" allUniqueName="[Dim Asset].[Serial Number].[All]" dimensionUniqueName="[Dim Asset]" displayFolder="" count="0" unbalanced="0"/>
    <cacheHierarchy uniqueName="[Dim Asset].[Status]" caption="Individ status" attribute="1" defaultMemberUniqueName="[Dim Asset].[Status].[All]" allUniqueName="[Dim Asset].[Status].[All]" dimensionUniqueName="[Dim Asset]" displayFolder="Individ information" count="0" unbalanced="0"/>
    <cacheHierarchy uniqueName="[Dim Asset].[Stock Status]" caption="Individ lagerstatus" attribute="1" defaultMemberUniqueName="[Dim Asset].[Stock Status].[All]" allUniqueName="[Dim Asset].[Stock Status].[All]" dimensionUniqueName="[Dim Asset]" displayFolder="Individ information" count="0" unbalanced="0"/>
    <cacheHierarchy uniqueName="[Dim Asset].[Warranty Until Date]" caption="Individ garanti t o m" attribute="1" defaultMemberUniqueName="[Dim Asset].[Warranty Until Date].[All]" allUniqueName="[Dim Asset].[Warranty Until Date].[All]" dimensionUniqueName="[Dim Asset]" displayFolder="Individ information" count="0" unbalanced="0"/>
    <cacheHierarchy uniqueName="[Dim Asset].[Write Down Transaction Year Month]" caption="Individ såld el. skrotad ååååmm" attribute="1" defaultMemberUniqueName="[Dim Asset].[Write Down Transaction Year Month].[All]" allUniqueName="[Dim Asset].[Write Down Transaction Year Month].[All]" dimensionUniqueName="[Dim Asset]" displayFolder="Individ historik" count="0" unbalanced="0"/>
    <cacheHierarchy uniqueName="[Dim Customer].[Customer]" caption="Kundnamn" attribute="1" keyAttribute="1" defaultMemberUniqueName="[Dim Customer].[Customer].[All]" allUniqueName="[Dim Customer].[Customer].[All]" dimensionUniqueName="[Dim Customer]" displayFolder="" count="0" unbalanced="0"/>
    <cacheHierarchy uniqueName="[Dim Customer].[Customer Additional Party Identifier]" caption="Kund organisationsnr" attribute="1" defaultMemberUniqueName="[Dim Customer].[Customer Additional Party Identifier].[All]" allUniqueName="[Dim Customer].[Customer Additional Party Identifier].[All]" dimensionUniqueName="[Dim Customer]" displayFolder="" count="0" unbalanced="0"/>
    <cacheHierarchy uniqueName="[Dim Customer].[Customer City]" caption="Kund postort" attribute="1" defaultMemberUniqueName="[Dim Customer].[Customer City].[All]" allUniqueName="[Dim Customer].[Customer City].[All]" dimensionUniqueName="[Dim Customer]" displayFolder="" count="0" unbalanced="0"/>
    <cacheHierarchy uniqueName="[Dim Customer].[Customer Code]" caption="Kund nr" attribute="1" defaultMemberUniqueName="[Dim Customer].[Customer Code].[All]" allUniqueName="[Dim Customer].[Customer Code].[All]" dimensionUniqueName="[Dim Customer]" displayFolder="" count="0" unbalanced="0"/>
    <cacheHierarchy uniqueName="[Dim Customer].[Customer Health Area Code]" caption="Kund HOS" attribute="1" defaultMemberUniqueName="[Dim Customer].[Customer Health Area Code].[All]" allUniqueName="[Dim Customer].[Customer Health Area Code].[All]" dimensionUniqueName="[Dim Customer]" displayFolder="" count="0" unbalanced="0"/>
    <cacheHierarchy uniqueName="[Dim Customer].[Customer Health Area Code - Customer]" caption="Kund HOS - Kund" defaultMemberUniqueName="[Dim Customer].[Customer Health Area Code - Customer].[All]" allUniqueName="[Dim Customer].[Customer Health Area Code - Customer].[All]" dimensionUniqueName="[Dim Customer]" displayFolder="" count="3" unbalanced="0">
      <fieldsUsage count="3">
        <fieldUsage x="-1"/>
        <fieldUsage x="23"/>
        <fieldUsage x="24"/>
      </fieldsUsage>
    </cacheHierarchy>
    <cacheHierarchy uniqueName="[Dim Customer].[Customer Type]" caption="Kund kategori" attribute="1" defaultMemberUniqueName="[Dim Customer].[Customer Type].[All]" allUniqueName="[Dim Customer].[Customer Type].[All]" dimensionUniqueName="[Dim Customer]" displayFolder="" count="0" unbalanced="0"/>
    <cacheHierarchy uniqueName="[Dim Customer].[Customer Type - Customer]" caption="Kundkategori - Kund" defaultMemberUniqueName="[Dim Customer].[Customer Type - Customer].[All]" allUniqueName="[Dim Customer].[Customer Type - Customer].[All]" dimensionUniqueName="[Dim Customer]" displayFolder="" count="0" unbalanced="0"/>
    <cacheHierarchy uniqueName="[Dim Customer].[Customer Zip Code]" caption="Kund postnr" attribute="1" defaultMemberUniqueName="[Dim Customer].[Customer Zip Code].[All]" allUniqueName="[Dim Customer].[Customer Zip Code].[All]" dimensionUniqueName="[Dim Customer]" displayFolder="" count="0" unbalanced="0"/>
    <cacheHierarchy uniqueName="[Dim Customer].[Customer Zip Code City]" caption="Kund postadress" attribute="1" defaultMemberUniqueName="[Dim Customer].[Customer Zip Code City].[All]" allUniqueName="[Dim Customer].[Customer Zip Code City].[All]" dimensionUniqueName="[Dim Customer]" displayFolder="" count="0" unbalanced="0"/>
    <cacheHierarchy uniqueName="[Dim Invoice].[Invoice Code]" caption="Faktura" attribute="1" defaultMemberUniqueName="[Dim Invoice].[Invoice Code].[All]" allUniqueName="[Dim Invoice].[Invoice Code].[All]" dimensionUniqueName="[Dim Invoice]" displayFolder="" count="0" unbalanced="0"/>
    <cacheHierarchy uniqueName="[Dim Invoice].[Invoice Hierarchy]" caption="Fakturatyp - Faktura" defaultMemberUniqueName="[Dim Invoice].[Invoice Hierarchy].[All]" allUniqueName="[Dim Invoice].[Invoice Hierarchy].[All]" dimensionUniqueName="[Dim Invoice]" displayFolder="" count="0" unbalanced="0"/>
    <cacheHierarchy uniqueName="[Dim Invoice].[Invoice Journal Code]" caption="Fakturajournal" attribute="1" defaultMemberUniqueName="[Dim Invoice].[Invoice Journal Code].[All]" allUniqueName="[Dim Invoice].[Invoice Journal Code].[All]" dimensionUniqueName="[Dim Invoice]" displayFolder="" count="0" unbalanced="0"/>
    <cacheHierarchy uniqueName="[Dim Invoice].[Invoice Type]" caption="Fakturatyp" attribute="1" defaultMemberUniqueName="[Dim Invoice].[Invoice Type].[All]" allUniqueName="[Dim Invoice].[Invoice Type].[All]" dimensionUniqueName="[Dim Invoice]" displayFolder="" count="0" unbalanced="0"/>
    <cacheHierarchy uniqueName="[Dim Invoice].[Is Test]" caption="Faktura test" attribute="1" defaultMemberUniqueName="[Dim Invoice].[Is Test].[All]" allUniqueName="[Dim Invoice].[Is Test].[All]" dimensionUniqueName="[Dim Invoice]" displayFolder="" count="0" unbalanced="0"/>
    <cacheHierarchy uniqueName="[Dim Invoice].[Payer Code]" caption="Fakturerad betalare" attribute="1" defaultMemberUniqueName="[Dim Invoice].[Payer Code].[All]" allUniqueName="[Dim Invoice].[Payer Code].[All]" dimensionUniqueName="[Dim Invoice]" displayFolder="" count="0" unbalanced="0"/>
    <cacheHierarchy uniqueName="[Dim Invoice].[Payer Hierarchy]" caption="Betalartyp - Betalare" defaultMemberUniqueName="[Dim Invoice].[Payer Hierarchy].[All]" allUniqueName="[Dim Invoice].[Payer Hierarchy].[All]" dimensionUniqueName="[Dim Invoice]" displayFolder="" count="0" unbalanced="0"/>
    <cacheHierarchy uniqueName="[Dim Invoice].[Payer Name Code]" caption="Fakturerad betalare namn" attribute="1" defaultMemberUniqueName="[Dim Invoice].[Payer Name Code].[All]" allUniqueName="[Dim Invoice].[Payer Name Code].[All]" dimensionUniqueName="[Dim Invoice]" displayFolder="" count="0" unbalanced="0"/>
    <cacheHierarchy uniqueName="[Dim Invoice].[Payer Type]" caption="Fakturerad betalarkategori" attribute="1" defaultMemberUniqueName="[Dim Invoice].[Payer Type].[All]" allUniqueName="[Dim Invoice].[Payer Type].[All]" dimensionUniqueName="[Dim Invoice]" displayFolder="" count="0" unbalanced="0"/>
    <cacheHierarchy uniqueName="[Dim Invoice].[Resource Code]" caption="Fakturerad resurs" attribute="1" defaultMemberUniqueName="[Dim Invoice].[Resource Code].[All]" allUniqueName="[Dim Invoice].[Resource Code].[All]" dimensionUniqueName="[Dim Invoice]" displayFolder="" count="0" unbalanced="0"/>
    <cacheHierarchy uniqueName="[Dim Invoice].[Resource Name Code]" caption="Fakturerad resurs namn" attribute="1" defaultMemberUniqueName="[Dim Invoice].[Resource Name Code].[All]" allUniqueName="[Dim Invoice].[Resource Name Code].[All]" dimensionUniqueName="[Dim Invoice]" displayFolder="" count="0" unbalanced="0"/>
    <cacheHierarchy uniqueName="[Dim Invoice CubeInformation].[S2Insight Invoice CubeInformation]" caption="Faktura kubinformation" attribute="1" keyAttribute="1" defaultMemberUniqueName="[Dim Invoice CubeInformation].[S2Insight Invoice CubeInformation].&amp;[FactInvoice]" dimensionUniqueName="[Dim Invoice CubeInformation]" displayFolder="" count="0" unbalanced="0"/>
    <cacheHierarchy uniqueName="[Dim Invoice Date].[Date]" caption="Fakturadatum" attribute="1" time="1" keyAttribute="1" defaultMemberUniqueName="[Dim Invoice Date].[Date].[All]" allUniqueName="[Dim Invoice Date].[Date].[All]" dimensionUniqueName="[Dim Invoice Date]" displayFolder="" count="0" memberValueDatatype="7" unbalanced="0"/>
    <cacheHierarchy uniqueName="[Dim Invoice Date].[Date Yyyymmdd]" caption="Fakturadatum ååååmmdd" attribute="1" time="1" defaultMemberUniqueName="[Dim Invoice Date].[Date Yyyymmdd].[All]" allUniqueName="[Dim Invoice Date].[Date Yyyymmdd].[All]" dimensionUniqueName="[Dim Invoice Date]" displayFolder="" count="0" unbalanced="0"/>
    <cacheHierarchy uniqueName="[Dim Invoice Date].[Day Of Month]" caption="Faktura dag i månad" attribute="1" time="1" defaultMemberUniqueName="[Dim Invoice Date].[Day Of Month].[All]" allUniqueName="[Dim Invoice Date].[Day Of Month].[All]" dimensionUniqueName="[Dim Invoice Date]" displayFolder="" count="0" unbalanced="0"/>
    <cacheHierarchy uniqueName="[Dim Invoice Date].[Day Of Quarter]" caption="Faktura dag i kvartal" attribute="1" time="1" defaultMemberUniqueName="[Dim Invoice Date].[Day Of Quarter].[All]" allUniqueName="[Dim Invoice Date].[Day Of Quarter].[All]" dimensionUniqueName="[Dim Invoice Date]" displayFolder="" count="0" unbalanced="0"/>
    <cacheHierarchy uniqueName="[Dim Invoice Date].[Day Of Trimester]" caption="Faktura dag i tertial" attribute="1" time="1" defaultMemberUniqueName="[Dim Invoice Date].[Day Of Trimester].[All]" allUniqueName="[Dim Invoice Date].[Day Of Trimester].[All]" dimensionUniqueName="[Dim Invoice Date]" displayFolder="" count="0" unbalanced="0"/>
    <cacheHierarchy uniqueName="[Dim Invoice Date].[Day Of Week]" caption="Faktura dag i vecka" attribute="1" time="1" defaultMemberUniqueName="[Dim Invoice Date].[Day Of Week].[All]" allUniqueName="[Dim Invoice Date].[Day Of Week].[All]" dimensionUniqueName="[Dim Invoice Date]" displayFolder="" count="0" unbalanced="0"/>
    <cacheHierarchy uniqueName="[Dim Invoice Date].[Day Of Year]" caption="Faktura dag på år" attribute="1" time="1" defaultMemberUniqueName="[Dim Invoice Date].[Day Of Year].[All]" allUniqueName="[Dim Invoice Date].[Day Of Year].[All]" dimensionUniqueName="[Dim Invoice Date]" displayFolder="" count="0" unbalanced="0"/>
    <cacheHierarchy uniqueName="[Dim Invoice Date].[Month]" caption="Faktura månad" attribute="1" time="1" defaultMemberUniqueName="[Dim Invoice Date].[Month].[All]" allUniqueName="[Dim Invoice Date].[Month].[All]" dimensionUniqueName="[Dim Invoice Date]" displayFolder="" count="0" unbalanced="0"/>
    <cacheHierarchy uniqueName="[Dim Invoice Date].[Month Of Quarter]" caption="Faktura månad i kvartal" attribute="1" time="1" defaultMemberUniqueName="[Dim Invoice Date].[Month Of Quarter].[All]" allUniqueName="[Dim Invoice Date].[Month Of Quarter].[All]" dimensionUniqueName="[Dim Invoice Date]" displayFolder="" count="0" unbalanced="0"/>
    <cacheHierarchy uniqueName="[Dim Invoice Date].[Month Of Trimester]" caption="Faktura månad i tertial" attribute="1" time="1" defaultMemberUniqueName="[Dim Invoice Date].[Month Of Trimester].[All]" allUniqueName="[Dim Invoice Date].[Month Of Trimester].[All]" dimensionUniqueName="[Dim Invoice Date]" displayFolder="" count="0" unbalanced="0"/>
    <cacheHierarchy uniqueName="[Dim Invoice Date].[Month Of Year]" caption="Faktura månad på året" attribute="1" time="1" defaultMemberUniqueName="[Dim Invoice Date].[Month Of Year].[All]" allUniqueName="[Dim Invoice Date].[Month Of Year].[All]" dimensionUniqueName="[Dim Invoice Date]" displayFolder="" count="0" unbalanced="0"/>
    <cacheHierarchy uniqueName="[Dim Invoice Date].[Quarter]" caption="Faktura kvartal" attribute="1" time="1" defaultMemberUniqueName="[Dim Invoice Date].[Quarter].[All]" allUniqueName="[Dim Invoice Date].[Quarter].[All]" dimensionUniqueName="[Dim Invoice Date]" displayFolder="" count="0" unbalanced="0"/>
    <cacheHierarchy uniqueName="[Dim Invoice Date].[Quarter Of Year]" caption="Faktura kvartal på året" attribute="1" time="1" defaultMemberUniqueName="[Dim Invoice Date].[Quarter Of Year].[All]" allUniqueName="[Dim Invoice Date].[Quarter Of Year].[All]" dimensionUniqueName="[Dim Invoice Date]" displayFolder="" count="0" unbalanced="0"/>
    <cacheHierarchy uniqueName="[Dim Invoice Date].[Trimester]" caption="Faktura tertial" attribute="1" time="1" defaultMemberUniqueName="[Dim Invoice Date].[Trimester].[All]" allUniqueName="[Dim Invoice Date].[Trimester].[All]" dimensionUniqueName="[Dim Invoice Date]" displayFolder="" count="0" unbalanced="0"/>
    <cacheHierarchy uniqueName="[Dim Invoice Date].[Trimester Of Year]" caption="Faktura tertial på året" attribute="1" time="1" defaultMemberUniqueName="[Dim Invoice Date].[Trimester Of Year].[All]" allUniqueName="[Dim Invoice Date].[Trimester Of Year].[All]" dimensionUniqueName="[Dim Invoice Date]" displayFolder="" count="0" unbalanced="0"/>
    <cacheHierarchy uniqueName="[Dim Invoice Date].[Week]" caption="Faktura vecka" attribute="1" time="1" defaultMemberUniqueName="[Dim Invoice Date].[Week].[All]" allUniqueName="[Dim Invoice Date].[Week].[All]" dimensionUniqueName="[Dim Invoice Date]" displayFolder="" count="0" unbalanced="0"/>
    <cacheHierarchy uniqueName="[Dim Invoice Date].[Week Of Year]" caption="Faktura vecka på året" attribute="1" time="1" defaultMemberUniqueName="[Dim Invoice Date].[Week Of Year].[All]" allUniqueName="[Dim Invoice Date].[Week Of Year].[All]" dimensionUniqueName="[Dim Invoice Date]" displayFolder="" count="0" unbalanced="0"/>
    <cacheHierarchy uniqueName="[Dim Invoice Date].[Year]" caption="Faktura år" attribute="1" time="1" defaultMemberUniqueName="[Dim Invoice Date].[Year].[All]" allUniqueName="[Dim Invoice Date].[Year].[All]" dimensionUniqueName="[Dim Invoice Date]" displayFolder="" count="2" unbalanced="0">
      <fieldsUsage count="2">
        <fieldUsage x="-1"/>
        <fieldUsage x="0"/>
      </fieldsUsage>
    </cacheHierarchy>
    <cacheHierarchy uniqueName="[Dim Invoice Date].[Year -  Quarter -  Month -  Date]" caption="Faktura År-Kvartal-Månad-Dag" time="1" defaultMemberUniqueName="[Dim Invoice Date].[Year -  Quarter -  Month -  Date].[All]" allUniqueName="[Dim Invoice Date].[Year -  Quarter -  Month -  Date].[All]" dimensionUniqueName="[Dim Invoice Date]" displayFolder="" count="0" unbalanced="0"/>
    <cacheHierarchy uniqueName="[Dim Invoice Date].[Year -  Trimester -  Month -  Date]" caption="Faktura År-Tertial-Månad-Dag" time="1" defaultMemberUniqueName="[Dim Invoice Date].[Year -  Trimester -  Month -  Date].[All]" allUniqueName="[Dim Invoice Date].[Year -  Trimester -  Month -  Date].[All]" dimensionUniqueName="[Dim Invoice Date]" displayFolder="" count="0" unbalanced="0"/>
    <cacheHierarchy uniqueName="[Dim Invoice Date].[Year -  Week -  Date]" caption="Faktura År-Vecka-dag" time="1" defaultMemberUniqueName="[Dim Invoice Date].[Year -  Week -  Date].[All]" allUniqueName="[Dim Invoice Date].[Year -  Week -  Date].[All]" dimensionUniqueName="[Dim Invoice Date]" displayFolder="" count="0" unbalanced="0"/>
    <cacheHierarchy uniqueName="[Dim Invoice Line].[Asset Code]" caption="Fakturerad individ" attribute="1" defaultMemberUniqueName="[Dim Invoice Line].[Asset Code].[All]" allUniqueName="[Dim Invoice Line].[Asset Code].[All]" dimensionUniqueName="[Dim Invoice Line]" displayFolder="" count="0" unbalanced="0"/>
    <cacheHierarchy uniqueName="[Dim Invoice Line].[Asset Serial Number]" caption="Fakturerad individs serienr" attribute="1" defaultMemberUniqueName="[Dim Invoice Line].[Asset Serial Number].[All]" allUniqueName="[Dim Invoice Line].[Asset Serial Number].[All]" dimensionUniqueName="[Dim Invoice Line]" displayFolder="" count="0" unbalanced="0"/>
    <cacheHierarchy uniqueName="[Dim Invoice Line].[Customer Name Code]" caption="Fakturerad kund" attribute="1" defaultMemberUniqueName="[Dim Invoice Line].[Customer Name Code].[All]" allUniqueName="[Dim Invoice Line].[Customer Name Code].[All]" dimensionUniqueName="[Dim Invoice Line]" displayFolder="" count="0" unbalanced="0"/>
    <cacheHierarchy uniqueName="[Dim Invoice Line].[Fact Invoice Line]" caption="Fakturarad radposition" attribute="1" keyAttribute="1" defaultMemberUniqueName="[Dim Invoice Line].[Fact Invoice Line].[All]" allUniqueName="[Dim Invoice Line].[Fact Invoice Line].[All]" dimensionUniqueName="[Dim Invoice Line]" displayFolder="" count="0" unbalanced="0"/>
    <cacheHierarchy uniqueName="[Dim Invoice Line].[Invoice Reference Code]" caption="Fakturarad  fakturareferens" attribute="1" defaultMemberUniqueName="[Dim Invoice Line].[Invoice Reference Code].[All]" allUniqueName="[Dim Invoice Line].[Invoice Reference Code].[All]" dimensionUniqueName="[Dim Invoice Line]" displayFolder="" count="0" unbalanced="0"/>
    <cacheHierarchy uniqueName="[Dim Invoice Line].[Item Code]" caption="Fakturerad artikel" attribute="1" defaultMemberUniqueName="[Dim Invoice Line].[Item Code].[All]" allUniqueName="[Dim Invoice Line].[Item Code].[All]" dimensionUniqueName="[Dim Invoice Line]" displayFolder="" count="0" unbalanced="0"/>
    <cacheHierarchy uniqueName="[Dim Invoice Line].[Item Name Code]" caption="Fakturerad artikelbenämning" attribute="1" defaultMemberUniqueName="[Dim Invoice Line].[Item Name Code].[All]" allUniqueName="[Dim Invoice Line].[Item Name Code].[All]" dimensionUniqueName="[Dim Invoice Line]" displayFolder="" count="0" unbalanced="0"/>
    <cacheHierarchy uniqueName="[Dim Invoice Line].[Line Type]" caption="Fakturaradtyp" attribute="1" defaultMemberUniqueName="[Dim Invoice Line].[Line Type].[All]" allUniqueName="[Dim Invoice Line].[Line Type].[All]" dimensionUniqueName="[Dim Invoice Line]" displayFolder="" count="0" unbalanced="0"/>
    <cacheHierarchy uniqueName="[Dim Invoice Line].[Order Type Name]" caption="Fakturarad ordertyp" attribute="1" defaultMemberUniqueName="[Dim Invoice Line].[Order Type Name].[All]" allUniqueName="[Dim Invoice Line].[Order Type Name].[All]" dimensionUniqueName="[Dim Invoice Line]" displayFolder="" count="0" unbalanced="0"/>
    <cacheHierarchy uniqueName="[Dim Invoice Line].[Orderer Name Code]" caption="Förskriven/beställd av" attribute="1" defaultMemberUniqueName="[Dim Invoice Line].[Orderer Name Code].[All]" allUniqueName="[Dim Invoice Line].[Orderer Name Code].[All]" dimensionUniqueName="[Dim Invoice Line]" displayFolder="" count="0" unbalanced="0"/>
    <cacheHierarchy uniqueName="[Dim Invoice Line].[Price Type]" caption="Fakturarad debiteringsform" attribute="1" defaultMemberUniqueName="[Dim Invoice Line].[Price Type].[All]" allUniqueName="[Dim Invoice Line].[Price Type].[All]" dimensionUniqueName="[Dim Invoice Line]" displayFolder="" count="0" unbalanced="0"/>
    <cacheHierarchy uniqueName="[Dim Invoice Line].[Receiver Deviant Liability Name Code]" caption="Fakturerad mottagare baskkodsavvikelse" attribute="1" defaultMemberUniqueName="[Dim Invoice Line].[Receiver Deviant Liability Name Code].[All]" allUniqueName="[Dim Invoice Line].[Receiver Deviant Liability Name Code].[All]" dimensionUniqueName="[Dim Invoice Line]" displayFolder="" count="0" unbalanced="0"/>
    <cacheHierarchy uniqueName="[Dim Invoice Line].[Receiver Normal Liability Name Code]" caption="Fakturerad mottagare baskkod" attribute="1" defaultMemberUniqueName="[Dim Invoice Line].[Receiver Normal Liability Name Code].[All]" allUniqueName="[Dim Invoice Line].[Receiver Normal Liability Name Code].[All]" dimensionUniqueName="[Dim Invoice Line]" displayFolder="" count="0" unbalanced="0"/>
    <cacheHierarchy uniqueName="[Dim Invoice Line].[Receiver Nursing Home Name Code]" caption="Fakturerad mottagare särskilt boende" attribute="1" defaultMemberUniqueName="[Dim Invoice Line].[Receiver Nursing Home Name Code].[All]" allUniqueName="[Dim Invoice Line].[Receiver Nursing Home Name Code].[All]" dimensionUniqueName="[Dim Invoice Line]" displayFolder="" count="0" unbalanced="0"/>
    <cacheHierarchy uniqueName="[Dim Invoice Line].[Sales Order Code]" caption="Fakturerad order" attribute="1" defaultMemberUniqueName="[Dim Invoice Line].[Sales Order Code].[All]" allUniqueName="[Dim Invoice Line].[Sales Order Code].[All]" dimensionUniqueName="[Dim Invoice Line]" displayFolder="" count="0" unbalanced="0"/>
    <cacheHierarchy uniqueName="[Dim Invoice Line].[Source Type]" caption="Fakturaradursprung" attribute="1" defaultMemberUniqueName="[Dim Invoice Line].[Source Type].[All]" allUniqueName="[Dim Invoice Line].[Source Type].[All]" dimensionUniqueName="[Dim Invoice Line]" displayFolder="" count="0" unbalanced="0"/>
    <cacheHierarchy uniqueName="[Dim Item].[Accounting Group Hierarchy]" caption="Konteringsgrupp-Artikel" defaultMemberUniqueName="[Dim Item].[Accounting Group Hierarchy].[All]" allUniqueName="[Dim Item].[Accounting Group Hierarchy].[All]" dimensionUniqueName="[Dim Item]" displayFolder="" count="0" unbalanced="0"/>
    <cacheHierarchy uniqueName="[Dim Item].[Accounting Group Name Code]" caption="Artikel konteringsgrupp" attribute="1" defaultMemberUniqueName="[Dim Item].[Accounting Group Name Code].[All]" allUniqueName="[Dim Item].[Accounting Group Name Code].[All]" dimensionUniqueName="[Dim Item]" displayFolder="Artikel information" count="0" unbalanced="0"/>
    <cacheHierarchy uniqueName="[Dim Item].[Asset Handling]" caption="Artikel individmärkt" attribute="1" defaultMemberUniqueName="[Dim Item].[Asset Handling].[All]" allUniqueName="[Dim Item].[Asset Handling].[All]" dimensionUniqueName="[Dim Item]" displayFolder="Artikel information" count="0" unbalanced="0"/>
    <cacheHierarchy uniqueName="[Dim Item].[Charge Type]" caption="Artikel debiteringsform" attribute="1" defaultMemberUniqueName="[Dim Item].[Charge Type].[All]" allUniqueName="[Dim Item].[Charge Type].[All]" dimensionUniqueName="[Dim Item]" displayFolder="Artikel information" count="0" unbalanced="0"/>
    <cacheHierarchy uniqueName="[Dim Item].[Clock Type Code]" caption="Artikel kloktypkod" attribute="1" defaultMemberUniqueName="[Dim Item].[Clock Type Code].[All]" allUniqueName="[Dim Item].[Clock Type Code].[All]" dimensionUniqueName="[Dim Item]" displayFolder="Artikel information" count="0" unbalanced="0"/>
    <cacheHierarchy uniqueName="[Dim Item].[Clock Type Name]" caption="Artikel kloktyp" attribute="1" defaultMemberUniqueName="[Dim Item].[Clock Type Name].[All]" allUniqueName="[Dim Item].[Clock Type Name].[All]" dimensionUniqueName="[Dim Item]" displayFolder="Artikel information" count="0" unbalanced="0"/>
    <cacheHierarchy uniqueName="[Dim Item].[Created]" caption="Artikel skapad" attribute="1" defaultMemberUniqueName="[Dim Item].[Created].[All]" allUniqueName="[Dim Item].[Created].[All]" dimensionUniqueName="[Dim Item]" displayFolder="Artikel information" count="0" unbalanced="0"/>
    <cacheHierarchy uniqueName="[Dim Item].[Created By]" caption="Artikel skapad av" attribute="1" defaultMemberUniqueName="[Dim Item].[Created By].[All]" allUniqueName="[Dim Item].[Created By].[All]" dimensionUniqueName="[Dim Item]" displayFolder="Artikel information" count="0" unbalanced="0"/>
    <cacheHierarchy uniqueName="[Dim Item].[Created Month]" caption="Artikel skapad månad" attribute="1" defaultMemberUniqueName="[Dim Item].[Created Month].[All]" allUniqueName="[Dim Item].[Created Month].[All]" dimensionUniqueName="[Dim Item]" displayFolder="Artikel information" count="0" unbalanced="0"/>
    <cacheHierarchy uniqueName="[Dim Item].[Created Year]" caption="Artikel skapad år" attribute="1" defaultMemberUniqueName="[Dim Item].[Created Year].[All]" allUniqueName="[Dim Item].[Created Year].[All]" dimensionUniqueName="[Dim Item]" displayFolder="Artikel information" count="0" unbalanced="0"/>
    <cacheHierarchy uniqueName="[Dim Item].[External Delivery State]" caption="Artikel leveranstid" attribute="1" defaultMemberUniqueName="[Dim Item].[External Delivery State].[All]" allUniqueName="[Dim Item].[External Delivery State].[All]" dimensionUniqueName="[Dim Item]" displayFolder="Artikel information" count="0" unbalanced="0"/>
    <cacheHierarchy uniqueName="[Dim Item].[Function Id Code]" caption="Artikel funktionsradIdkod" attribute="1" defaultMemberUniqueName="[Dim Item].[Function Id Code].[All]" allUniqueName="[Dim Item].[Function Id Code].[All]" dimensionUniqueName="[Dim Item]" displayFolder="Artikel information" count="0" unbalanced="0"/>
    <cacheHierarchy uniqueName="[Dim Item].[Function Id Name]" caption="Artikel funktionsradId" attribute="1" defaultMemberUniqueName="[Dim Item].[Function Id Name].[All]" allUniqueName="[Dim Item].[Function Id Name].[All]" dimensionUniqueName="[Dim Item]" displayFolder="Artikel information" count="0" unbalanced="0"/>
    <cacheHierarchy uniqueName="[Dim Item].[Function Row Code]" caption="Artikel funktionsradkod" attribute="1" defaultMemberUniqueName="[Dim Item].[Function Row Code].[All]" allUniqueName="[Dim Item].[Function Row Code].[All]" dimensionUniqueName="[Dim Item]" displayFolder="Artikel information" count="0" unbalanced="0"/>
    <cacheHierarchy uniqueName="[Dim Item].[Function Row Name]" caption="Artikel funktionsrad" attribute="1" defaultMemberUniqueName="[Dim Item].[Function Row Name].[All]" allUniqueName="[Dim Item].[Function Row Name].[All]" dimensionUniqueName="[Dim Item]" displayFolder="Artikel information" count="0" unbalanced="0"/>
    <cacheHierarchy uniqueName="[Dim Item].[Is Depreciable]" caption="Artikel inventarium" attribute="1" defaultMemberUniqueName="[Dim Item].[Is Depreciable].[All]" allUniqueName="[Dim Item].[Is Depreciable].[All]" dimensionUniqueName="[Dim Item]" displayFolder="Artikel information" count="0" unbalanced="0"/>
    <cacheHierarchy uniqueName="[Dim Item].[Is Fixed Cost Price]" caption="Artikel fastpris standardkostnad" attribute="1" defaultMemberUniqueName="[Dim Item].[Is Fixed Cost Price].[All]" allUniqueName="[Dim Item].[Is Fixed Cost Price].[All]" dimensionUniqueName="[Dim Item]" displayFolder="Artikel information" count="0" unbalanced="0"/>
    <cacheHierarchy uniqueName="[Dim Item].[Is Fixed Price Lease]" caption="Artikel fastpris hyra" attribute="1" defaultMemberUniqueName="[Dim Item].[Is Fixed Price Lease].[All]" allUniqueName="[Dim Item].[Is Fixed Price Lease].[All]" dimensionUniqueName="[Dim Item]" displayFolder="Artikel information" count="0" unbalanced="0"/>
    <cacheHierarchy uniqueName="[Dim Item].[Is Fixed Price Sale]" caption="Artikel fastpris försäljning" attribute="1" defaultMemberUniqueName="[Dim Item].[Is Fixed Price Sale].[All]" allUniqueName="[Dim Item].[Is Fixed Price Sale].[All]" dimensionUniqueName="[Dim Item]" displayFolder="Artikel information" count="0" unbalanced="0"/>
    <cacheHierarchy uniqueName="[Dim Item].[Is Public]" caption="Artikel publicera i webSesam" attribute="1" defaultMemberUniqueName="[Dim Item].[Is Public].[All]" allUniqueName="[Dim Item].[Is Public].[All]" dimensionUniqueName="[Dim Item]" displayFolder="Artikel information" count="0" unbalanced="0"/>
    <cacheHierarchy uniqueName="[Dim Item].[Is Secret]" caption="Artikel sekretess i webSesam" attribute="1" defaultMemberUniqueName="[Dim Item].[Is Secret].[All]" allUniqueName="[Dim Item].[Is Secret].[All]" dimensionUniqueName="[Dim Item]" displayFolder="Artikel information" count="0" unbalanced="0"/>
    <cacheHierarchy uniqueName="[Dim Item].[Is Stock Item]" caption="Artikel lagervara" attribute="1" defaultMemberUniqueName="[Dim Item].[Is Stock Item].[All]" allUniqueName="[Dim Item].[Is Stock Item].[All]" dimensionUniqueName="[Dim Item]" displayFolder="Artikel information" count="0" unbalanced="0"/>
    <cacheHierarchy uniqueName="[Dim Item].[Item Code]" caption="Artikel nr" attribute="1" defaultMemberUniqueName="[Dim Item].[Item Code].[All]" allUniqueName="[Dim Item].[Item Code].[All]" dimensionUniqueName="[Dim Item]" displayFolder="Artikel information" count="0" unbalanced="0"/>
    <cacheHierarchy uniqueName="[Dim Item].[Item Name Code]" caption="Artikel" attribute="1" defaultMemberUniqueName="[Dim Item].[Item Name Code].[All]" allUniqueName="[Dim Item].[Item Name Code].[All]" dimensionUniqueName="[Dim Item]" displayFolder="Artikel information" count="0" unbalanced="0"/>
    <cacheHierarchy uniqueName="[Dim Item].[Item State]" caption="Artikelstatus" attribute="1" defaultMemberUniqueName="[Dim Item].[Item State].[All]" allUniqueName="[Dim Item].[Item State].[All]" dimensionUniqueName="[Dim Item]" displayFolder="Artikel information" count="0" unbalanced="0"/>
    <cacheHierarchy uniqueName="[Dim Item].[Item Type]" caption="Artikeltyp" attribute="1" defaultMemberUniqueName="[Dim Item].[Item Type].[All]" allUniqueName="[Dim Item].[Item Type].[All]" dimensionUniqueName="[Dim Item]" displayFolder="Artikel information" count="0" unbalanced="0"/>
    <cacheHierarchy uniqueName="[Dim Item].[Lease Price Group Hierarchy]" caption="Prisgrupp hyra-Artikel" defaultMemberUniqueName="[Dim Item].[Lease Price Group Hierarchy].[All]" allUniqueName="[Dim Item].[Lease Price Group Hierarchy].[All]" dimensionUniqueName="[Dim Item]" displayFolder="" count="0" unbalanced="0"/>
    <cacheHierarchy uniqueName="[Dim Item].[Lease Price Group Name Code]" caption="Artikel prisgrupp hyra" attribute="1" defaultMemberUniqueName="[Dim Item].[Lease Price Group Name Code].[All]" allUniqueName="[Dim Item].[Lease Price Group Name Code].[All]" dimensionUniqueName="[Dim Item]" displayFolder="Artikel information" count="0" unbalanced="0"/>
    <cacheHierarchy uniqueName="[Dim Item].[Price Group Hierarchy]" caption="Prisgrupp-Artikel" defaultMemberUniqueName="[Dim Item].[Price Group Hierarchy].[All]" allUniqueName="[Dim Item].[Price Group Hierarchy].[All]" dimensionUniqueName="[Dim Item]" displayFolder="" count="0" unbalanced="0"/>
    <cacheHierarchy uniqueName="[Dim Item].[Price Group Name Code]" caption="Artikel prisgrupp" attribute="1" defaultMemberUniqueName="[Dim Item].[Price Group Name Code].[All]" allUniqueName="[Dim Item].[Price Group Name Code].[All]" dimensionUniqueName="[Dim Item]" displayFolder="Artikel information" count="0" unbalanced="0"/>
    <cacheHierarchy uniqueName="[Dim Item].[Product Code]" caption="Artikel produkt" attribute="1" defaultMemberUniqueName="[Dim Item].[Product Code].[All]" allUniqueName="[Dim Item].[Product Code].[All]" dimensionUniqueName="[Dim Item]" displayFolder="Artikel information" count="0" unbalanced="0"/>
    <cacheHierarchy uniqueName="[Dim Item].[Product Liability Hierarchy]" caption="Ansvar-Artikel" defaultMemberUniqueName="[Dim Item].[Product Liability Hierarchy].[All]" allUniqueName="[Dim Item].[Product Liability Hierarchy].[All]" dimensionUniqueName="[Dim Item]" displayFolder="" count="0" unbalanced="0"/>
    <cacheHierarchy uniqueName="[Dim Item].[Product Liability Name Code]" caption="Artikel ansvar" attribute="1" defaultMemberUniqueName="[Dim Item].[Product Liability Name Code].[All]" allUniqueName="[Dim Item].[Product Liability Name Code].[All]" dimensionUniqueName="[Dim Item]" displayFolder="Artikel information" count="0" unbalanced="0"/>
    <cacheHierarchy uniqueName="[Dim Item].[Product Name]" caption="Artikel produktbenämning" attribute="1" defaultMemberUniqueName="[Dim Item].[Product Name].[All]" allUniqueName="[Dim Item].[Product Name].[All]" dimensionUniqueName="[Dim Item]" displayFolder="Artikel information" count="0" unbalanced="0"/>
    <cacheHierarchy uniqueName="[Dim Item].[Sector Hierarchy]" caption="Sektor-Artikel" defaultMemberUniqueName="[Dim Item].[Sector Hierarchy].[All]" allUniqueName="[Dim Item].[Sector Hierarchy].[All]" dimensionUniqueName="[Dim Item]" displayFolder="" count="0" unbalanced="0"/>
    <cacheHierarchy uniqueName="[Dim Item].[Sector Name Code]" caption="Artikel sektor" attribute="1" defaultMemberUniqueName="[Dim Item].[Sector Name Code].[All]" allUniqueName="[Dim Item].[Sector Name Code].[All]" dimensionUniqueName="[Dim Item]" displayFolder="Artikel information" count="2" unbalanced="0">
      <fieldsUsage count="2">
        <fieldUsage x="-1"/>
        <fieldUsage x="22"/>
      </fieldsUsage>
    </cacheHierarchy>
    <cacheHierarchy uniqueName="[Dim Item].[Supplier Name Code]" caption="Artikel huvudleverantör" attribute="1" defaultMemberUniqueName="[Dim Item].[Supplier Name Code].[All]" allUniqueName="[Dim Item].[Supplier Name Code].[All]" dimensionUniqueName="[Dim Item]" displayFolder="Artikel information" count="0" unbalanced="0"/>
    <cacheHierarchy uniqueName="[Dim Item].[Suppliers Item Code]" caption="Artikel huvudleveratörs artikelnr" attribute="1" defaultMemberUniqueName="[Dim Item].[Suppliers Item Code].[All]" allUniqueName="[Dim Item].[Suppliers Item Code].[All]" dimensionUniqueName="[Dim Item]" displayFolder="Artikel information" count="0" unbalanced="0"/>
    <cacheHierarchy uniqueName="[Dim Item].[Unit Name]" caption="Artikel enhet" attribute="1" defaultMemberUniqueName="[Dim Item].[Unit Name].[All]" allUniqueName="[Dim Item].[Unit Name].[All]" dimensionUniqueName="[Dim Item]" displayFolder="Artikel information" count="0" unbalanced="0"/>
    <cacheHierarchy uniqueName="[Dim Item Group].[Item Group]" caption="ISOkod + benämning" attribute="1" keyAttribute="1" defaultMemberUniqueName="[Dim Item Group].[Item Group].[All]" allUniqueName="[Dim Item Group].[Item Group].[All]" dimensionUniqueName="[Dim Item Group]" displayFolder="" count="0" unbalanced="0"/>
    <cacheHierarchy uniqueName="[Dim Item Group].[Item Group Code]" caption="ISOkod" attribute="1" defaultMemberUniqueName="[Dim Item Group].[Item Group Code].[All]" allUniqueName="[Dim Item Group].[Item Group Code].[All]" dimensionUniqueName="[Dim Item Group]" displayFolder="" count="0" unbalanced="0"/>
    <cacheHierarchy uniqueName="[Dim Item Group].[Item Group Hierarchy]" caption="ISO-koder" defaultMemberUniqueName="[Dim Item Group].[Item Group Hierarchy].[All]" allUniqueName="[Dim Item Group].[Item Group Hierarchy].[All]" dimensionUniqueName="[Dim Item Group]" displayFolder="" count="0" unbalanced="1"/>
    <cacheHierarchy uniqueName="[Dim Item Group].[Item Group Name]" caption="ISOkodsbenämning" attribute="1" defaultMemberUniqueName="[Dim Item Group].[Item Group Name].[All]" allUniqueName="[Dim Item Group].[Item Group Name].[All]" dimensionUniqueName="[Dim Item Group]" displayFolder="" count="0" unbalanced="0"/>
    <cacheHierarchy uniqueName="[Dim Owner].[Owner]" caption="Ägare" attribute="1" keyAttribute="1" defaultMemberUniqueName="[Dim Owner].[Owner].[All]" allUniqueName="[Dim Owner].[Owner].[All]" dimensionUniqueName="[Dim Owner]" displayFolder="" count="0" unbalanced="0"/>
    <cacheHierarchy uniqueName="[Dim Owner].[Owner Zip Code Address]" caption="Ägare postadress" attribute="1" defaultMemberUniqueName="[Dim Owner].[Owner Zip Code Address].[All]" allUniqueName="[Dim Owner].[Owner Zip Code Address].[All]" dimensionUniqueName="[Dim Owner]" displayFolder="" count="0" unbalanced="0"/>
    <cacheHierarchy uniqueName="[Dim Payer].[Payer]" caption="Betalare" attribute="1" keyAttribute="1" defaultMemberUniqueName="[Dim Payer].[Payer].[All]" allUniqueName="[Dim Payer].[Payer].[All]" dimensionUniqueName="[Dim Payer]" displayFolder="" count="2" unbalanced="0">
      <fieldsUsage count="2">
        <fieldUsage x="-1"/>
        <fieldUsage x="2"/>
      </fieldsUsage>
    </cacheHierarchy>
    <cacheHierarchy uniqueName="[Dim Payer].[Payer City]" caption="Betalare postort" attribute="1" defaultMemberUniqueName="[Dim Payer].[Payer City].[All]" allUniqueName="[Dim Payer].[Payer City].[All]" dimensionUniqueName="[Dim Payer]" displayFolder="" count="0" unbalanced="0"/>
    <cacheHierarchy uniqueName="[Dim Payer].[Payer Code]" caption="Betalare nr" attribute="1" defaultMemberUniqueName="[Dim Payer].[Payer Code].[All]" allUniqueName="[Dim Payer].[Payer Code].[All]" dimensionUniqueName="[Dim Payer]" displayFolder="" count="0" unbalanced="0"/>
    <cacheHierarchy uniqueName="[Dim Payer].[Payer Contract]" caption="Betalare avtal" attribute="1" defaultMemberUniqueName="[Dim Payer].[Payer Contract].[All]" allUniqueName="[Dim Payer].[Payer Contract].[All]" dimensionUniqueName="[Dim Payer]" displayFolder="" count="2" unbalanced="0">
      <fieldsUsage count="2">
        <fieldUsage x="-1"/>
        <fieldUsage x="1"/>
      </fieldsUsage>
    </cacheHierarchy>
    <cacheHierarchy uniqueName="[Dim Payer].[Payer Health Area Code Name]" caption="Betalare HOS" attribute="1" defaultMemberUniqueName="[Dim Payer].[Payer Health Area Code Name].[All]" allUniqueName="[Dim Payer].[Payer Health Area Code Name].[All]" dimensionUniqueName="[Dim Payer]" displayFolder="" count="0" unbalanced="0"/>
    <cacheHierarchy uniqueName="[Dim Payer].[Payer KST Code]" caption="Betalare kostnadställe" attribute="1" defaultMemberUniqueName="[Dim Payer].[Payer KST Code].[All]" allUniqueName="[Dim Payer].[Payer KST Code].[All]" dimensionUniqueName="[Dim Payer]" displayFolder="" count="0" unbalanced="0"/>
    <cacheHierarchy uniqueName="[Dim Payer].[Payer Name Code1]" caption="Betalare koddel 1 benämning" attribute="1" defaultMemberUniqueName="[Dim Payer].[Payer Name Code1].[All]" allUniqueName="[Dim Payer].[Payer Name Code1].[All]" dimensionUniqueName="[Dim Payer]" displayFolder="" count="0" unbalanced="0"/>
    <cacheHierarchy uniqueName="[Dim Payer].[Payer Name Code10]" caption="Betalare koddel 10 benämning" attribute="1" defaultMemberUniqueName="[Dim Payer].[Payer Name Code10].[All]" allUniqueName="[Dim Payer].[Payer Name Code10].[All]" dimensionUniqueName="[Dim Payer]" displayFolder="" count="0" unbalanced="0"/>
    <cacheHierarchy uniqueName="[Dim Payer].[Payer Name Code2]" caption="Betalare koddel 2 benämning" attribute="1" defaultMemberUniqueName="[Dim Payer].[Payer Name Code2].[All]" allUniqueName="[Dim Payer].[Payer Name Code2].[All]" dimensionUniqueName="[Dim Payer]" displayFolder="" count="0" unbalanced="0"/>
    <cacheHierarchy uniqueName="[Dim Payer].[Payer Name Code3]" caption="Betalare koddel 3 benämning" attribute="1" defaultMemberUniqueName="[Dim Payer].[Payer Name Code3].[All]" allUniqueName="[Dim Payer].[Payer Name Code3].[All]" dimensionUniqueName="[Dim Payer]" displayFolder="" count="0" unbalanced="0"/>
    <cacheHierarchy uniqueName="[Dim Payer].[Payer Name Code4]" caption="Betalare koddel 4 benämning" attribute="1" defaultMemberUniqueName="[Dim Payer].[Payer Name Code4].[All]" allUniqueName="[Dim Payer].[Payer Name Code4].[All]" dimensionUniqueName="[Dim Payer]" displayFolder="" count="0" unbalanced="0"/>
    <cacheHierarchy uniqueName="[Dim Payer].[Payer Name Code5]" caption="Betalare koddel 5 benämning" attribute="1" defaultMemberUniqueName="[Dim Payer].[Payer Name Code5].[All]" allUniqueName="[Dim Payer].[Payer Name Code5].[All]" dimensionUniqueName="[Dim Payer]" displayFolder="" count="0" unbalanced="0"/>
    <cacheHierarchy uniqueName="[Dim Payer].[Payer Name Code6]" caption="Betalare koddel 6 benämning" attribute="1" defaultMemberUniqueName="[Dim Payer].[Payer Name Code6].[All]" allUniqueName="[Dim Payer].[Payer Name Code6].[All]" dimensionUniqueName="[Dim Payer]" displayFolder="" count="0" unbalanced="0"/>
    <cacheHierarchy uniqueName="[Dim Payer].[Payer Name Code7]" caption="Betalare koddel 7 benämning" attribute="1" defaultMemberUniqueName="[Dim Payer].[Payer Name Code7].[All]" allUniqueName="[Dim Payer].[Payer Name Code7].[All]" dimensionUniqueName="[Dim Payer]" displayFolder="" count="0" unbalanced="0"/>
    <cacheHierarchy uniqueName="[Dim Payer].[Payer Name Code8]" caption="Betalare koddel 8 benämning" attribute="1" defaultMemberUniqueName="[Dim Payer].[Payer Name Code8].[All]" allUniqueName="[Dim Payer].[Payer Name Code8].[All]" dimensionUniqueName="[Dim Payer]" displayFolder="" count="0" unbalanced="0"/>
    <cacheHierarchy uniqueName="[Dim Payer].[Payer Name Code9]" caption="Betalare koddel 9 benämning" attribute="1" defaultMemberUniqueName="[Dim Payer].[Payer Name Code9].[All]" allUniqueName="[Dim Payer].[Payer Name Code9].[All]" dimensionUniqueName="[Dim Payer]" displayFolder="" count="0" unbalanced="0"/>
    <cacheHierarchy uniqueName="[Dim Payer].[Payer Type]" caption="Betalare kategori" attribute="1" defaultMemberUniqueName="[Dim Payer].[Payer Type].[All]" allUniqueName="[Dim Payer].[Payer Type].[All]" dimensionUniqueName="[Dim Payer]" displayFolder="" count="0" unbalanced="0"/>
    <cacheHierarchy uniqueName="[Dim Payer].[Payer Zip Code]" caption="Betalare postnr" attribute="1" defaultMemberUniqueName="[Dim Payer].[Payer Zip Code].[All]" allUniqueName="[Dim Payer].[Payer Zip Code].[All]" dimensionUniqueName="[Dim Payer]" displayFolder="" count="0" unbalanced="0"/>
    <cacheHierarchy uniqueName="[Dim Payer].[Payer Zip Code City]" caption="Betalare postadress" attribute="1" defaultMemberUniqueName="[Dim Payer].[Payer Zip Code City].[All]" allUniqueName="[Dim Payer].[Payer Zip Code City].[All]" dimensionUniqueName="[Dim Payer]" displayFolder="" count="0" unbalanced="0"/>
    <cacheHierarchy uniqueName="[Dim Prescriber].[Party Name Code]" caption="Förskrivare" attribute="1" defaultMemberUniqueName="[Dim Prescriber].[Party Name Code].[All]" allUniqueName="[Dim Prescriber].[Party Name Code].[All]" dimensionUniqueName="[Dim Prescriber]" displayFolder="" count="0" unbalanced="0"/>
    <cacheHierarchy uniqueName="[Dim Prescriber].[Party Role Code]" caption="Förskrivarenr" attribute="1" defaultMemberUniqueName="[Dim Prescriber].[Party Role Code].[All]" allUniqueName="[Dim Prescriber].[Party Role Code].[All]" dimensionUniqueName="[Dim Prescriber]" displayFolder="" count="0" unbalanced="0"/>
    <cacheHierarchy uniqueName="[Dim Prescriber].[Prescriber Type - Prescriber]" caption="Förskrivartyp - Förskrivare" defaultMemberUniqueName="[Dim Prescriber].[Prescriber Type - Prescriber].[All]" allUniqueName="[Dim Prescriber].[Prescriber Type - Prescriber].[All]" dimensionUniqueName="[Dim Prescriber]" displayFolder="" count="0" unbalanced="0"/>
    <cacheHierarchy uniqueName="[Dim Prescriber].[Prescriber Type Name Code]" caption="Förskrivartyp" attribute="1" defaultMemberUniqueName="[Dim Prescriber].[Prescriber Type Name Code].[All]" allUniqueName="[Dim Prescriber].[Prescriber Type Name Code].[All]" dimensionUniqueName="[Dim Prescriber]" displayFolder="" count="0" unbalanced="0"/>
    <cacheHierarchy uniqueName="[Dim Prescription Purpose].[Code]" caption="Förskrivningssyfte nr" attribute="1" defaultMemberUniqueName="[Dim Prescription Purpose].[Code].[All]" allUniqueName="[Dim Prescription Purpose].[Code].[All]" dimensionUniqueName="[Dim Prescription Purpose]" displayFolder="" count="0" unbalanced="0"/>
    <cacheHierarchy uniqueName="[Dim Prescription Purpose].[Dim Prescription Purpose]" caption="Förskrivningssyfte" attribute="1" keyAttribute="1" defaultMemberUniqueName="[Dim Prescription Purpose].[Dim Prescription Purpose].[All]" allUniqueName="[Dim Prescription Purpose].[Dim Prescription Purpose].[All]" dimensionUniqueName="[Dim Prescription Purpose]" displayFolder="" count="0" unbalanced="0"/>
    <cacheHierarchy uniqueName="[Dim Prescription Purpose].[Name]" caption="Förskrivningssyfte benämning" attribute="1" defaultMemberUniqueName="[Dim Prescription Purpose].[Name].[All]" allUniqueName="[Dim Prescription Purpose].[Name].[All]" dimensionUniqueName="[Dim Prescription Purpose]" displayFolder="" count="0" unbalanced="0"/>
    <cacheHierarchy uniqueName="[Dim Receiver].[Age Group]" caption="Mottagare grupp" attribute="1" defaultMemberUniqueName="[Dim Receiver].[Age Group].[All]" allUniqueName="[Dim Receiver].[Age Group].[All]" dimensionUniqueName="[Dim Receiver]" displayFolder="Mottagare ålder" count="0" unbalanced="0"/>
    <cacheHierarchy uniqueName="[Dim Receiver].[Age Interval]" caption="Mottagare åldersintervall" attribute="1" defaultMemberUniqueName="[Dim Receiver].[Age Interval].[All]" allUniqueName="[Dim Receiver].[Age Interval].[All]" dimensionUniqueName="[Dim Receiver]" displayFolder="Mottagare ålder" count="0" unbalanced="0"/>
    <cacheHierarchy uniqueName="[Dim Receiver].[Age Interval - Receiver]" caption="Mottagare - Gruppindelning" defaultMemberUniqueName="[Dim Receiver].[Age Interval - Receiver].[All groups]" allUniqueName="[Dim Receiver].[Age Interval - Receiver].[All groups]" dimensionUniqueName="[Dim Receiver]" displayFolder="" count="0" unbalanced="0"/>
    <cacheHierarchy uniqueName="[Dim Receiver].[Age Name]" caption="Mottagare ålder" attribute="1" defaultMemberUniqueName="[Dim Receiver].[Age Name].[All]" allUniqueName="[Dim Receiver].[Age Name].[All]" dimensionUniqueName="[Dim Receiver]" displayFolder="Mottagare ålder" count="0" unbalanced="0"/>
    <cacheHierarchy uniqueName="[Dim Receiver].[Receiver]" caption="Mottagare" attribute="1" keyAttribute="1" defaultMemberUniqueName="[Dim Receiver].[Receiver].[All]" allUniqueName="[Dim Receiver].[Receiver].[All]" dimensionUniqueName="[Dim Receiver]" displayFolder="" count="0" unbalanced="0"/>
    <cacheHierarchy uniqueName="[Dim Receiver].[Receiver City]" caption="Mottagare postort" attribute="1" defaultMemberUniqueName="[Dim Receiver].[Receiver City].[All]" allUniqueName="[Dim Receiver].[Receiver City].[All]" dimensionUniqueName="[Dim Receiver]" displayFolder="Mottagare adress" count="0" unbalanced="0"/>
    <cacheHierarchy uniqueName="[Dim Receiver].[Receiver City - Receiver]" caption="Mottagare - Postort indelning" defaultMemberUniqueName="[Dim Receiver].[Receiver City - Receiver].[All receiver city]" allUniqueName="[Dim Receiver].[Receiver City - Receiver].[All receiver city]" dimensionUniqueName="[Dim Receiver]" displayFolder="" count="0" unbalanced="0"/>
    <cacheHierarchy uniqueName="[Dim Receiver].[Receiver Co Address]" caption="Mottagare c/o-adress" attribute="1" defaultMemberUniqueName="[Dim Receiver].[Receiver Co Address].[All]" allUniqueName="[Dim Receiver].[Receiver Co Address].[All]" dimensionUniqueName="[Dim Receiver]" displayFolder="Mottagare adress" count="0" unbalanced="0"/>
    <cacheHierarchy uniqueName="[Dim Receiver].[Receiver Code]" caption="Mottagare nr" attribute="1" defaultMemberUniqueName="[Dim Receiver].[Receiver Code].[All]" allUniqueName="[Dim Receiver].[Receiver Code].[All]" dimensionUniqueName="[Dim Receiver]" displayFolder="" count="0" unbalanced="0"/>
    <cacheHierarchy uniqueName="[Dim Receiver].[Receiver Country]" caption="Mottagare land" attribute="1" defaultMemberUniqueName="[Dim Receiver].[Receiver Country].[All]" allUniqueName="[Dim Receiver].[Receiver Country].[All]" dimensionUniqueName="[Dim Receiver]" displayFolder="Mottagare adress" count="0" unbalanced="0"/>
    <cacheHierarchy uniqueName="[Dim Receiver].[Receiver County Code]" caption="Mottagare länskod" attribute="1" defaultMemberUniqueName="[Dim Receiver].[Receiver County Code].[All]" allUniqueName="[Dim Receiver].[Receiver County Code].[All]" dimensionUniqueName="[Dim Receiver]" displayFolder="Mottagare adress" count="0" unbalanced="0"/>
    <cacheHierarchy uniqueName="[Dim Receiver].[Receiver County Code - Receiver]" caption="Mottagare - Geografisk indelning" defaultMemberUniqueName="[Dim Receiver].[Receiver County Code - Receiver].[All receiver county]" allUniqueName="[Dim Receiver].[Receiver County Code - Receiver].[All receiver county]" dimensionUniqueName="[Dim Receiver]" displayFolder="" count="0" unbalanced="0"/>
    <cacheHierarchy uniqueName="[Dim Receiver].[Receiver Decease Date Yyyymmdd]" caption="Mottagare avliden datum" attribute="1" defaultMemberUniqueName="[Dim Receiver].[Receiver Decease Date Yyyymmdd].[All]" allUniqueName="[Dim Receiver].[Receiver Decease Date Yyyymmdd].[All]" dimensionUniqueName="[Dim Receiver]" displayFolder="" count="0" unbalanced="0"/>
    <cacheHierarchy uniqueName="[Dim Receiver].[Receiver Deceased]" caption="Mottagare avliden" attribute="1" defaultMemberUniqueName="[Dim Receiver].[Receiver Deceased].[All]" allUniqueName="[Dim Receiver].[Receiver Deceased].[All]" dimensionUniqueName="[Dim Receiver]" displayFolder="" count="0" unbalanced="0"/>
    <cacheHierarchy uniqueName="[Dim Receiver].[Receiver Deviant Liability Name Code]" caption="Mottagare baskodsavvikelse" attribute="1" defaultMemberUniqueName="[Dim Receiver].[Receiver Deviant Liability Name Code].[All]" allUniqueName="[Dim Receiver].[Receiver Deviant Liability Name Code].[All]" dimensionUniqueName="[Dim Receiver]" displayFolder="" count="0" unbalanced="0"/>
    <cacheHierarchy uniqueName="[Dim Receiver].[Receiver Mobile Phone]" caption="Mottagare mobil" attribute="1" defaultMemberUniqueName="[Dim Receiver].[Receiver Mobile Phone].[All]" allUniqueName="[Dim Receiver].[Receiver Mobile Phone].[All]" dimensionUniqueName="[Dim Receiver]" displayFolder="Mottagare adress" count="0" unbalanced="0"/>
    <cacheHierarchy uniqueName="[Dim Receiver].[Receiver Municipality Name]" caption="Mottagare kommun" attribute="1" defaultMemberUniqueName="[Dim Receiver].[Receiver Municipality Name].[All]" allUniqueName="[Dim Receiver].[Receiver Municipality Name].[All]" dimensionUniqueName="[Dim Receiver]" displayFolder="Mottagare adress" count="0" unbalanced="0"/>
    <cacheHierarchy uniqueName="[Dim Receiver].[Receiver Name]" caption="Mottagare namn" attribute="1" defaultMemberUniqueName="[Dim Receiver].[Receiver Name].[All]" allUniqueName="[Dim Receiver].[Receiver Name].[All]" dimensionUniqueName="[Dim Receiver]" displayFolder="" count="0" unbalanced="0"/>
    <cacheHierarchy uniqueName="[Dim Receiver].[Receiver Normal Liability Name Code]" caption="Mottagare baskod" attribute="1" defaultMemberUniqueName="[Dim Receiver].[Receiver Normal Liability Name Code].[All]" allUniqueName="[Dim Receiver].[Receiver Normal Liability Name Code].[All]" dimensionUniqueName="[Dim Receiver]" displayFolder="" count="0" unbalanced="0"/>
    <cacheHierarchy uniqueName="[Dim Receiver].[Receiver Nursing Home Name Code]" caption="Mottagare särskilt boende" attribute="1" defaultMemberUniqueName="[Dim Receiver].[Receiver Nursing Home Name Code].[All]" allUniqueName="[Dim Receiver].[Receiver Nursing Home Name Code].[All]" dimensionUniqueName="[Dim Receiver]" displayFolder="" count="0" unbalanced="0"/>
    <cacheHierarchy uniqueName="[Dim Receiver].[Receiver Phone]" caption="Mottagare telefon" attribute="1" defaultMemberUniqueName="[Dim Receiver].[Receiver Phone].[All]" allUniqueName="[Dim Receiver].[Receiver Phone].[All]" dimensionUniqueName="[Dim Receiver]" displayFolder="Mottagare adress" count="0" unbalanced="0"/>
    <cacheHierarchy uniqueName="[Dim Receiver].[Receiver Sex]" caption="Mottagare kön" attribute="1" defaultMemberUniqueName="[Dim Receiver].[Receiver Sex].[All]" allUniqueName="[Dim Receiver].[Receiver Sex].[All]" dimensionUniqueName="[Dim Receiver]" displayFolder="" count="0" unbalanced="0"/>
    <cacheHierarchy uniqueName="[Dim Receiver].[Receiver Street]" caption="Mottagare adress" attribute="1" defaultMemberUniqueName="[Dim Receiver].[Receiver Street].[All]" allUniqueName="[Dim Receiver].[Receiver Street].[All]" dimensionUniqueName="[Dim Receiver]" displayFolder="Mottagare adress" count="0" unbalanced="0"/>
    <cacheHierarchy uniqueName="[Dim Receiver].[Receiver Type]" caption="Mottagare typ" attribute="1" defaultMemberUniqueName="[Dim Receiver].[Receiver Type].[All]" allUniqueName="[Dim Receiver].[Receiver Type].[All]" dimensionUniqueName="[Dim Receiver]" displayFolder="" count="0" unbalanced="0"/>
    <cacheHierarchy uniqueName="[Dim Receiver].[Receiver Zip Code City]" caption="Mottagare postadress" attribute="1" defaultMemberUniqueName="[Dim Receiver].[Receiver Zip Code City].[All]" allUniqueName="[Dim Receiver].[Receiver Zip Code City].[All]" dimensionUniqueName="[Dim Receiver]" displayFolder="Mottagare adress" count="0" unbalanced="0"/>
    <cacheHierarchy uniqueName="[Dim Asset].[Asset Code]" caption="Individ" attribute="1" defaultMemberUniqueName="[Dim Asset].[Asset Code].[All]" allUniqueName="[Dim Asset].[Asset Code].[All]" dimensionUniqueName="[Dim Asset]" displayFolder="" count="0" unbalanced="0" hidden="1"/>
    <cacheHierarchy uniqueName="[Dim Asset].[Owner Id]" caption="Owner Id" attribute="1" defaultMemberUniqueName="[Dim Asset].[Owner Id].[All]" allUniqueName="[Dim Asset].[Owner Id].[All]" dimensionUniqueName="[Dim Asset]" displayFolder="Asset Id" count="0" unbalanced="0" hidden="1"/>
    <cacheHierarchy uniqueName="[Dim Asset].[Receiver Id]" caption="Receiver Id" attribute="1" defaultMemberUniqueName="[Dim Asset].[Receiver Id].[All]" allUniqueName="[Dim Asset].[Receiver Id].[All]" dimensionUniqueName="[Dim Asset]" displayFolder="Asset Id" count="0" unbalanced="0" hidden="1"/>
    <cacheHierarchy uniqueName="[Dim Asset].[Warehouse Id]" caption="Warehouse Id" attribute="1" defaultMemberUniqueName="[Dim Asset].[Warehouse Id].[All]" allUniqueName="[Dim Asset].[Warehouse Id].[All]" dimensionUniqueName="[Dim Asset]" displayFolder="Asset Id" count="0" unbalanced="0" hidden="1"/>
    <cacheHierarchy uniqueName="[Dim Asset].[Vendor Id]" caption="Vendor Id" attribute="1" defaultMemberUniqueName="[Dim Asset].[Vendor Id].[All]" allUniqueName="[Dim Asset].[Vendor Id].[All]" dimensionUniqueName="[Dim Asset]" displayFolder="Asset Id" count="0" unbalanced="0" hidden="1"/>
    <cacheHierarchy uniqueName="[Dim Invoice].[Fact Invoice]" caption="Faktura" attribute="1" keyAttribute="1" defaultMemberUniqueName="[Dim Invoice].[Fact Invoice].[All]" allUniqueName="[Dim Invoice].[Fact Invoice].[All]" dimensionUniqueName="[Dim Invoice]" displayFolder="" count="0" unbalanced="0" hidden="1"/>
    <cacheHierarchy uniqueName="[Dim Item].[Item]" caption="Item" attribute="1" keyAttribute="1" defaultMemberUniqueName="[Dim Item].[Item].[All]" allUniqueName="[Dim Item].[Item].[All]" dimensionUniqueName="[Dim Item]" displayFolder="" count="0" unbalanced="0" hidden="1"/>
    <cacheHierarchy uniqueName="[Dim Item].[Item Group Id]" caption="Item Group Id" attribute="1" defaultMemberUniqueName="[Dim Item].[Item Group Id].[All]" allUniqueName="[Dim Item].[Item Group Id].[All]" dimensionUniqueName="[Dim Item]" displayFolder="" count="0" unbalanced="0" hidden="1"/>
    <cacheHierarchy uniqueName="[Dim Prescriber].[Dim Prescriber]" caption="Dim Prescriber" attribute="1" keyAttribute="1" defaultMemberUniqueName="[Dim Prescriber].[Dim Prescriber].[All]" allUniqueName="[Dim Prescriber].[Dim Prescriber].[All]" dimensionUniqueName="[Dim Prescriber]" displayFolder="" count="0" unbalanced="0" hidden="1"/>
    <cacheHierarchy uniqueName="[Measures].[Cost Total]" caption="Faktura Std kost belopp" measure="1" displayFolder="" measureGroup="Fact Invoice Line" count="0"/>
    <cacheHierarchy uniqueName="[Measures].[Credited Quantity]" caption="Faktura Krediterad kvantitet" measure="1" displayFolder="" measureGroup="Fact Invoice Line" count="0"/>
    <cacheHierarchy uniqueName="[Measures].[Quantity]" caption="Faktura Kvantitet" measure="1" displayFolder="" measureGroup="Fact Invoice Line" count="0"/>
    <cacheHierarchy uniqueName="[Measures].[Net Total]" caption="Faktura Radbelopp" measure="1" displayFolder="" measureGroup="Fact Invoice Line" count="0" oneField="1">
      <fieldsUsage count="1">
        <fieldUsage x="21"/>
      </fieldsUsage>
    </cacheHierarchy>
    <cacheHierarchy uniqueName="[Measures].[Discount Amount]" caption="Faktura Rabatt" measure="1" displayFolder="" measureGroup="Fact Invoice Line" count="0"/>
    <cacheHierarchy uniqueName="[Measures].[Fact Invoice Line Count]" caption="Faktura Antal fakturarader" measure="1" displayFolder="" measureGroup="Fact Invoice Line" count="0"/>
    <cacheHierarchy uniqueName="[Measures].[Receiver Code Distinct Count]" caption="Faktura Antal fakturerade mottagare" measure="1" displayFolder="" measureGroup="Fact Invoice Line 1" count="0"/>
    <cacheHierarchy uniqueName="[Measures].[Invoice Id Distinct Count]" caption="Faktura Antal fakturor" measure="1" displayFolder="" measureGroup="Fact Invoice Line 2" count="0"/>
    <cacheHierarchy uniqueName="[Measures].[Fact Asset Query Count]" caption="Faktura Antal individer" measure="1" displayFolder="" measureGroup="Fact Asset Query" count="0"/>
  </cacheHierarchies>
  <kpis count="0"/>
  <dimensions count="14">
    <dimension name="Dim Asset" uniqueName="[Dim Asset]" caption="Individer"/>
    <dimension name="Dim Customer" uniqueName="[Dim Customer]" caption="Kunder"/>
    <dimension name="Dim Invoice" uniqueName="[Dim Invoice]" caption="Fakturor"/>
    <dimension name="Dim Invoice CubeInformation" uniqueName="[Dim Invoice CubeInformation]" caption="Faktura kubinformation"/>
    <dimension name="Dim Invoice Date" uniqueName="[Dim Invoice Date]" caption="Fakturadatum"/>
    <dimension name="Dim Invoice Line" uniqueName="[Dim Invoice Line]" caption="Fakturarader"/>
    <dimension name="Dim Item" uniqueName="[Dim Item]" caption="Artiklar"/>
    <dimension name="Dim Item Group" uniqueName="[Dim Item Group]" caption="Isokoder"/>
    <dimension name="Dim Owner" uniqueName="[Dim Owner]" caption="Ägare"/>
    <dimension name="Dim Payer" uniqueName="[Dim Payer]" caption="Betalare"/>
    <dimension name="Dim Prescriber" uniqueName="[Dim Prescriber]" caption="Förskrivare"/>
    <dimension name="Dim Prescription Purpose" uniqueName="[Dim Prescription Purpose]" caption="Förskrivningssyfte"/>
    <dimension name="Dim Receiver" uniqueName="[Dim Receiver]" caption="Mottagare"/>
    <dimension measure="1" name="Measures" uniqueName="[Measures]" caption="Measures"/>
  </dimensions>
  <measureGroups count="4">
    <measureGroup name="Fact Asset Query" caption="Fakturarader"/>
    <measureGroup name="Fact Invoice Line" caption="Fakturarader"/>
    <measureGroup name="Fact Invoice Line 1" caption="Fakturor"/>
    <measureGroup name="Fact Invoice Line 2" caption="Fakturor"/>
  </measureGroups>
  <maps count="48">
    <map measureGroup="0" dimension="0"/>
    <map measureGroup="0" dimension="1"/>
    <map measureGroup="0" dimension="2"/>
    <map measureGroup="0" dimension="4"/>
    <map measureGroup="0" dimension="5"/>
    <map measureGroup="0" dimension="6"/>
    <map measureGroup="0" dimension="7"/>
    <map measureGroup="0" dimension="8"/>
    <map measureGroup="0" dimension="9"/>
    <map measureGroup="0" dimension="10"/>
    <map measureGroup="0" dimension="11"/>
    <map measureGroup="0" dimension="12"/>
    <map measureGroup="1" dimension="0"/>
    <map measureGroup="1" dimension="1"/>
    <map measureGroup="1" dimension="2"/>
    <map measureGroup="1" dimension="4"/>
    <map measureGroup="1" dimension="5"/>
    <map measureGroup="1" dimension="6"/>
    <map measureGroup="1" dimension="7"/>
    <map measureGroup="1" dimension="8"/>
    <map measureGroup="1" dimension="9"/>
    <map measureGroup="1" dimension="10"/>
    <map measureGroup="1" dimension="11"/>
    <map measureGroup="1" dimension="12"/>
    <map measureGroup="2" dimension="0"/>
    <map measureGroup="2" dimension="1"/>
    <map measureGroup="2" dimension="2"/>
    <map measureGroup="2" dimension="4"/>
    <map measureGroup="2" dimension="5"/>
    <map measureGroup="2" dimension="6"/>
    <map measureGroup="2" dimension="7"/>
    <map measureGroup="2" dimension="8"/>
    <map measureGroup="2" dimension="9"/>
    <map measureGroup="2" dimension="10"/>
    <map measureGroup="2" dimension="11"/>
    <map measureGroup="2" dimension="12"/>
    <map measureGroup="3" dimension="0"/>
    <map measureGroup="3" dimension="1"/>
    <map measureGroup="3" dimension="2"/>
    <map measureGroup="3" dimension="4"/>
    <map measureGroup="3" dimension="5"/>
    <map measureGroup="3" dimension="6"/>
    <map measureGroup="3" dimension="7"/>
    <map measureGroup="3" dimension="8"/>
    <map measureGroup="3" dimension="9"/>
    <map measureGroup="3" dimension="10"/>
    <map measureGroup="3" dimension="11"/>
    <map measureGroup="3" dimension="12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name="Pivottabell1" cacheId="47" applyNumberFormats="0" applyBorderFormats="0" applyFontFormats="0" applyPatternFormats="0" applyAlignmentFormats="0" applyWidthHeightFormats="1" dataCaption="Värden" updatedVersion="6" minRefreshableVersion="3" useAutoFormatting="1" itemPrintTitles="1" createdVersion="6" indent="0" outline="1" outlineData="1" multipleFieldFilters="0" fieldListSortAscending="1">
  <location ref="A6:B302" firstHeaderRow="1" firstDataRow="1" firstDataCol="1" rowPageCount="4" colPageCount="1"/>
  <pivotFields count="30">
    <pivotField axis="axisPage" allDrilled="1" showAll="0" dataSourceSort="1" defaultAttributeDrillState="1">
      <items count="1">
        <item t="default"/>
      </items>
    </pivotField>
    <pivotField axis="axisRow" allDrilled="1" showAll="0" dataSourceSort="1" defaultAttributeDrillState="1">
      <items count="29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t="default"/>
      </items>
    </pivotField>
    <pivotField showAll="0" dataSourceSort="1" defaultSubtotal="0" showPropTip="1"/>
    <pivotField showAll="0" dataSourceSort="1" defaultSubtotal="0" showPropTip="1"/>
    <pivotField showAll="0" dataSourceSort="1" defaultSubtotal="0" showPropTip="1"/>
    <pivotField showAll="0" dataSourceSort="1" defaultSubtotal="0" showPropTip="1"/>
    <pivotField showAll="0" dataSourceSort="1" defaultSubtotal="0" showPropTip="1"/>
    <pivotField showAll="0" dataSourceSort="1" defaultSubtotal="0" showPropTip="1"/>
    <pivotField showAll="0" dataSourceSort="1" defaultSubtotal="0" showPropTip="1"/>
    <pivotField showAll="0" dataSourceSort="1" defaultSubtotal="0" showPropTip="1"/>
    <pivotField showAll="0" dataSourceSort="1" defaultSubtotal="0" showPropTip="1"/>
    <pivotField showAll="0" dataSourceSort="1" defaultSubtotal="0" showPropTip="1"/>
    <pivotField showAll="0" dataSourceSort="1" defaultSubtotal="0" showPropTip="1"/>
    <pivotField showAll="0" dataSourceSort="1" defaultSubtotal="0" showPropTip="1"/>
    <pivotField showAll="0" dataSourceSort="1" defaultSubtotal="0" showPropTip="1"/>
    <pivotField showAll="0" dataSourceSort="1" defaultSubtotal="0" showPropTip="1"/>
    <pivotField showAll="0" dataSourceSort="1" defaultSubtotal="0" showPropTip="1"/>
    <pivotField showAll="0" dataSourceSort="1" defaultSubtotal="0" showPropTip="1"/>
    <pivotField showAll="0" dataSourceSort="1" defaultSubtotal="0" showPropTip="1"/>
    <pivotField showAll="0" dataSourceSort="1" defaultSubtotal="0" showPropTip="1"/>
    <pivotField axis="axisPage" allDrilled="1" showAll="0" dataSourceSort="1">
      <items count="1">
        <item t="default"/>
      </items>
    </pivotField>
    <pivotField axis="axisPage" showAll="0" dataSourceSort="1">
      <items count="1">
        <item t="default"/>
      </items>
    </pivotField>
    <pivotField showAll="0" dataSourceSort="1" defaultSubtotal="0" showPropTip="1"/>
    <pivotField showAll="0" dataSourceSort="1" defaultSubtotal="0" showPropTip="1"/>
    <pivotField showAll="0" dataSourceSort="1" defaultSubtotal="0" showPropTip="1"/>
    <pivotField showAll="0" dataSourceSort="1" defaultSubtotal="0" showPropTip="1"/>
    <pivotField showAll="0" dataSourceSort="1" defaultSubtotal="0" showPropTip="1"/>
    <pivotField axis="axisPage" allDrilled="1" showAll="0" dataSourceSort="1" defaultAttributeDrillState="1">
      <items count="1">
        <item t="default"/>
      </items>
    </pivotField>
    <pivotField axis="axisPage" allDrilled="1" showAll="0" dataSourceSort="1" defaultAttributeDrillState="1">
      <items count="1">
        <item t="default"/>
      </items>
    </pivotField>
    <pivotField dataField="1" showAll="0"/>
  </pivotFields>
  <rowFields count="1">
    <field x="1"/>
  </rowFields>
  <rowItems count="29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>
      <x v="225"/>
    </i>
    <i>
      <x v="226"/>
    </i>
    <i>
      <x v="227"/>
    </i>
    <i>
      <x v="228"/>
    </i>
    <i>
      <x v="229"/>
    </i>
    <i>
      <x v="230"/>
    </i>
    <i>
      <x v="231"/>
    </i>
    <i>
      <x v="232"/>
    </i>
    <i>
      <x v="233"/>
    </i>
    <i>
      <x v="234"/>
    </i>
    <i>
      <x v="235"/>
    </i>
    <i>
      <x v="236"/>
    </i>
    <i>
      <x v="237"/>
    </i>
    <i>
      <x v="238"/>
    </i>
    <i>
      <x v="239"/>
    </i>
    <i>
      <x v="240"/>
    </i>
    <i>
      <x v="241"/>
    </i>
    <i>
      <x v="242"/>
    </i>
    <i>
      <x v="243"/>
    </i>
    <i>
      <x v="244"/>
    </i>
    <i>
      <x v="245"/>
    </i>
    <i>
      <x v="246"/>
    </i>
    <i>
      <x v="247"/>
    </i>
    <i>
      <x v="248"/>
    </i>
    <i>
      <x v="249"/>
    </i>
    <i>
      <x v="250"/>
    </i>
    <i>
      <x v="251"/>
    </i>
    <i>
      <x v="252"/>
    </i>
    <i>
      <x v="253"/>
    </i>
    <i>
      <x v="254"/>
    </i>
    <i>
      <x v="255"/>
    </i>
    <i>
      <x v="256"/>
    </i>
    <i>
      <x v="257"/>
    </i>
    <i>
      <x v="258"/>
    </i>
    <i>
      <x v="259"/>
    </i>
    <i>
      <x v="260"/>
    </i>
    <i>
      <x v="261"/>
    </i>
    <i>
      <x v="262"/>
    </i>
    <i>
      <x v="263"/>
    </i>
    <i>
      <x v="264"/>
    </i>
    <i>
      <x v="265"/>
    </i>
    <i>
      <x v="266"/>
    </i>
    <i>
      <x v="267"/>
    </i>
    <i>
      <x v="268"/>
    </i>
    <i>
      <x v="269"/>
    </i>
    <i>
      <x v="270"/>
    </i>
    <i>
      <x v="271"/>
    </i>
    <i>
      <x v="272"/>
    </i>
    <i>
      <x v="273"/>
    </i>
    <i>
      <x v="274"/>
    </i>
    <i>
      <x v="275"/>
    </i>
    <i>
      <x v="276"/>
    </i>
    <i>
      <x v="277"/>
    </i>
    <i>
      <x v="278"/>
    </i>
    <i>
      <x v="279"/>
    </i>
    <i>
      <x v="280"/>
    </i>
    <i>
      <x v="281"/>
    </i>
    <i>
      <x v="282"/>
    </i>
    <i>
      <x v="283"/>
    </i>
    <i>
      <x v="284"/>
    </i>
    <i>
      <x v="285"/>
    </i>
    <i>
      <x v="286"/>
    </i>
    <i>
      <x v="287"/>
    </i>
    <i>
      <x v="288"/>
    </i>
    <i>
      <x v="289"/>
    </i>
    <i>
      <x v="290"/>
    </i>
    <i>
      <x v="291"/>
    </i>
    <i>
      <x v="292"/>
    </i>
    <i>
      <x v="293"/>
    </i>
    <i>
      <x v="294"/>
    </i>
    <i t="grand">
      <x/>
    </i>
  </rowItems>
  <colItems count="1">
    <i/>
  </colItems>
  <pageFields count="4">
    <pageField fld="28" hier="22" name="[Dim Customer].[Customer Health Area Code].&amp;[04]" cap="04 Aneby kommun"/>
    <pageField fld="0" hier="125" name="[Dim Payer].[Payer Contract].&amp;[Externa betalare granskas (EG)]" cap="Externa betalare granskas (EG)"/>
    <pageField fld="27" hier="57" name="[Dim Invoice Date].[Year].&amp;[2024-01-01T00:00:00]" cap="År 2024"/>
    <pageField fld="20" hier="77" name="[Dim Item].[Accounting Group Hierarchy].[Accounting Group Name Code].&amp;[HMC Nutrition (424116)]" cap="HMC Nutrition (424116)"/>
  </pageFields>
  <dataFields count="1">
    <dataField fld="29" baseField="0" baseItem="0" numFmtId="3"/>
  </dataFields>
  <formats count="1">
    <format dxfId="0">
      <pivotArea outline="0" collapsedLevelsAreSubtotals="1" fieldPosition="0"/>
    </format>
  </formats>
  <pivotHierarchies count="191"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>
      <members count="13" level="1">
        <member name="[Dim Customer].[Customer Health Area Code].&amp;[04]"/>
        <member name="[Dim Customer].[Customer Health Area Code].&amp;[17]"/>
        <member name="[Dim Customer].[Customer Health Area Code].&amp;[42]"/>
        <member name="[Dim Customer].[Customer Health Area Code].&amp;[43]"/>
        <member name="[Dim Customer].[Customer Health Area Code].&amp;[62]"/>
        <member name="[Dim Customer].[Customer Health Area Code].&amp;[65]"/>
        <member name="[Dim Customer].[Customer Health Area Code].&amp;[80]"/>
        <member name="[Dim Customer].[Customer Health Area Code].&amp;[82]"/>
        <member name="[Dim Customer].[Customer Health Area Code].&amp;[83]"/>
        <member name="[Dim Customer].[Customer Health Area Code].&amp;[84]"/>
        <member name="[Dim Customer].[Customer Health Area Code].&amp;[85]"/>
        <member name="[Dim Customer].[Customer Health Area Code].&amp;[86]"/>
        <member name="[Dim Customer].[Customer Health Area Code].&amp;[87]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>
      <mps count="5">
        <mp field="22"/>
        <mp field="23"/>
        <mp field="24"/>
        <mp field="25"/>
        <mp field="26"/>
      </mps>
      <members count="14" level="1">
        <member name="[Dim Item].[Accounting Group Hierarchy].[Accounting Group Name Code].&amp;[HMC Nutrition (424116)]"/>
        <member name="[Dim Item].[Accounting Group Hierarchy].[Accounting Group Name Code].&amp;[HMC Inkontinens (424120)]"/>
        <member name="[Dim Item].[Accounting Group Hierarchy].[Accounting Group Name Code].&amp;[HMC - Personlyftar (424129)]"/>
        <member name="[Dim Item].[Accounting Group Hierarchy].[Accounting Group Name Code].&amp;[Egenansvarsprodukter (197510)]"/>
        <member name="[Dim Item].[Accounting Group Hierarchy].[Accounting Group Name Code].&amp;[HMC - Gånghjälpmedel (424126)]"/>
        <member name="[Dim Item].[Accounting Group Hierarchy].[Accounting Group Name Code].&amp;[HMC - Välfärdsteknik (424123)]"/>
        <member name="[Dim Item].[Accounting Group Hierarchy].[Accounting Group Name Code].&amp;[HMC - Hygienhjälpmedel (424124)]"/>
        <member name="[Dim Item].[Accounting Group Hierarchy].[Accounting Group Name Code].&amp;[HMC - Övriga hjälpmedel (424130)]"/>
        <member name="[Dim Item].[Accounting Group Hierarchy].[Accounting Group Name Code].&amp;[HMC Nutrition tillbehör (424117)]"/>
        <member name="[Dim Item].[Accounting Group Hierarchy].[Accounting Group Name Code].&amp;[HMC - Manuella rullstolar (424125)]"/>
        <member name="[Dim Item].[Accounting Group Hierarchy].[Accounting Group Name Code].&amp;[HMC - Sittmöbler och dynor (424128)]"/>
        <member name="[Dim Item].[Accounting Group Hierarchy].[Accounting Group Name Code].&amp;[HMC - Sängar och madrasser (424127)]"/>
        <member name="[Dim Item].[Accounting Group Hierarchy].[Accounting Group Name Code].&amp;[ HMC Kommunikationshjälpmedel (424111)]"/>
        <member name="[Dim Item].[Accounting Group Hierarchy].[Accounting Group Name Code].&amp;[HMC - Elrullstolar o drivaggr (424131)]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>
      <mps count="18">
        <mp field="2"/>
        <mp field="3"/>
        <mp field="4"/>
        <mp field="5"/>
        <mp field="6"/>
        <mp field="7"/>
        <mp field="8"/>
        <mp field="9"/>
        <mp field="10"/>
        <mp field="11"/>
        <mp field="12"/>
        <mp field="13"/>
        <mp field="14"/>
        <mp field="15"/>
        <mp field="16"/>
        <mp field="17"/>
        <mp field="18"/>
        <mp field="19"/>
      </mps>
    </pivotHierarchy>
    <pivotHierarchy/>
    <pivotHierarchy/>
    <pivotHierarchy multipleItemSelectionAllowed="1">
      <members count="2" level="1">
        <member name="[Dim Payer].[Payer Contract].&amp;[Externa betalare granskas (EG)]"/>
        <member name="[Dim Payer].[Payer Contract].&amp;[Externa betalare kuvertering (EK)]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Light16" showRowHeaders="1" showColHeaders="1" showRowStripes="0" showColStripes="0" showLastColumn="1"/>
  <rowHierarchiesUsage count="1">
    <rowHierarchyUsage hierarchyUsage="122"/>
  </row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</extLst>
</pivotTableDefinition>
</file>

<file path=xl/pivotTables/pivotTable2.xml><?xml version="1.0" encoding="utf-8"?>
<pivotTableDefinition xmlns="http://schemas.openxmlformats.org/spreadsheetml/2006/main" name="Pivottabell1" cacheId="48" applyNumberFormats="0" applyBorderFormats="0" applyFontFormats="0" applyPatternFormats="0" applyAlignmentFormats="0" applyWidthHeightFormats="1" dataCaption="Värden" updatedVersion="6" minRefreshableVersion="3" useAutoFormatting="1" itemPrintTitles="1" createdVersion="6" indent="0" outline="1" outlineData="1" multipleFieldFilters="0" fieldListSortAscending="1">
  <location ref="A6:B47" firstHeaderRow="1" firstDataRow="1" firstDataCol="1" rowPageCount="4" colPageCount="1"/>
  <pivotFields count="32">
    <pivotField axis="axisPage" allDrilled="1" showAll="0" dataSourceSort="1" defaultAttributeDrillState="1">
      <items count="1">
        <item t="default"/>
      </items>
    </pivotField>
    <pivotField axis="axisPage" allDrilled="1" showAll="0" dataSourceSort="1" defaultAttributeDrillState="1">
      <items count="1">
        <item t="default"/>
      </items>
    </pivotField>
    <pivotField axis="axisRow" allDrilled="1" showAll="0" dataSourceSort="1" defaultAttributeDrillState="1">
      <items count="4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t="default"/>
      </items>
    </pivotField>
    <pivotField showAll="0" dataSourceSort="1" defaultSubtotal="0" showPropTip="1"/>
    <pivotField showAll="0" dataSourceSort="1" defaultSubtotal="0" showPropTip="1"/>
    <pivotField showAll="0" dataSourceSort="1" defaultSubtotal="0" showPropTip="1"/>
    <pivotField showAll="0" dataSourceSort="1" defaultSubtotal="0" showPropTip="1"/>
    <pivotField showAll="0" dataSourceSort="1" defaultSubtotal="0" showPropTip="1"/>
    <pivotField showAll="0" dataSourceSort="1" defaultSubtotal="0" showPropTip="1"/>
    <pivotField showAll="0" dataSourceSort="1" defaultSubtotal="0" showPropTip="1"/>
    <pivotField showAll="0" dataSourceSort="1" defaultSubtotal="0" showPropTip="1"/>
    <pivotField showAll="0" dataSourceSort="1" defaultSubtotal="0" showPropTip="1"/>
    <pivotField showAll="0" dataSourceSort="1" defaultSubtotal="0" showPropTip="1"/>
    <pivotField showAll="0" dataSourceSort="1" defaultSubtotal="0" showPropTip="1"/>
    <pivotField showAll="0" dataSourceSort="1" defaultSubtotal="0" showPropTip="1"/>
    <pivotField showAll="0" dataSourceSort="1" defaultSubtotal="0" showPropTip="1"/>
    <pivotField showAll="0" dataSourceSort="1" defaultSubtotal="0" showPropTip="1"/>
    <pivotField showAll="0" dataSourceSort="1" defaultSubtotal="0" showPropTip="1"/>
    <pivotField showAll="0" dataSourceSort="1" defaultSubtotal="0" showPropTip="1"/>
    <pivotField showAll="0" dataSourceSort="1" defaultSubtotal="0" showPropTip="1"/>
    <pivotField showAll="0" dataSourceSort="1" defaultSubtotal="0" showPropTip="1"/>
    <pivotField dataField="1" showAll="0"/>
    <pivotField axis="axisPage" allDrilled="1" showAll="0" dataSourceSort="1" defaultAttributeDrillState="1">
      <items count="1">
        <item t="default"/>
      </items>
    </pivotField>
    <pivotField axis="axisPage" allDrilled="1" showAll="0" dataSourceSort="1">
      <items count="1">
        <item t="default"/>
      </items>
    </pivotField>
    <pivotField axis="axisPage" showAll="0" dataSourceSort="1">
      <items count="1">
        <item t="default"/>
      </items>
    </pivotField>
    <pivotField showAll="0" dataSourceSort="1" defaultSubtotal="0" showPropTip="1"/>
    <pivotField showAll="0" dataSourceSort="1" defaultSubtotal="0" showPropTip="1"/>
    <pivotField showAll="0" dataSourceSort="1" defaultSubtotal="0" showPropTip="1"/>
    <pivotField showAll="0" dataSourceSort="1" defaultSubtotal="0" showPropTip="1"/>
    <pivotField showAll="0" dataSourceSort="1" defaultSubtotal="0" showPropTip="1"/>
    <pivotField showAll="0" dataSourceSort="1" defaultSubtotal="0" showPropTip="1"/>
    <pivotField showAll="0" dataSourceSort="1" defaultSubtotal="0" showPropTip="1"/>
  </pivotFields>
  <rowFields count="1">
    <field x="2"/>
  </rowFields>
  <rowItems count="4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 t="grand">
      <x/>
    </i>
  </rowItems>
  <colItems count="1">
    <i/>
  </colItems>
  <pageFields count="4">
    <pageField fld="23" hier="23" name="[Dim Customer].[Customer Health Area Code - Customer].[All]" cap="All"/>
    <pageField fld="0" hier="57" name="[Dim Invoice Date].[Year].&amp;[2024-01-01T00:00:00]" cap="År 2024"/>
    <pageField fld="1" hier="125" name="[Dim Payer].[Payer Contract].&amp;[Externa betalare kuvertering (EK)]" cap="Externa betalare kuvertering (EK)"/>
    <pageField fld="22" hier="112" name="[Dim Item].[Sector Name Code].&amp;[Barn (30)]" cap="Barn (30)"/>
  </pageFields>
  <dataFields count="1">
    <dataField fld="21" baseField="0" baseItem="0"/>
  </dataFields>
  <pivotHierarchies count="191"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>
      <mps count="7">
        <mp field="25"/>
        <mp field="26"/>
        <mp field="27"/>
        <mp field="28"/>
        <mp field="29"/>
        <mp field="30"/>
        <mp field="31"/>
      </mp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>
      <members count="11" level="1">
        <member name="[Dim Item].[Sector Name Code].&amp;[Barn (30)]"/>
        <member name="[Dim Item].[Sector Name Code].&amp;[Vuxen (10)]"/>
        <member name="[Dim Item].[Sector Name Code].&amp;[Tjänster (9)]"/>
        <member name="[Dim Item].[Sector Name Code].&amp;[Vuxen/barn (20)]"/>
        <member name="[Dim Item].[Sector Name Code].&amp;[Ordnat införande (OI)]"/>
        <member name="[Dim Item].[Sector Name Code].&amp;[Bruksanvisningar (HPB)]"/>
        <member name="[Dim Item].[Sector Name Code].&amp;[Annan ägare än HMC (AÄ)]"/>
        <member name="[Dim Item].[Sector Name Code].&amp;[Högprioriterade artiklar (HP)]"/>
        <member name="[Dim Item].[Sector Name Code].&amp;[Högprioriterade reservdelar (HPR)]"/>
        <member name="[Dim Item].[Sector Name Code].&amp;[Högprioriterade viktiga reservdelar (HPV)]"/>
        <member name="[Dim Item].[Sector Name Code].&amp;[Högprioriterade artiklar 100% leveranssäkerhet (HP100)]"/>
      </members>
    </pivotHierarchy>
    <pivotHierarchy/>
    <pivotHierarchy/>
    <pivotHierarchy/>
    <pivotHierarchy/>
    <pivotHierarchy/>
    <pivotHierarchy/>
    <pivotHierarchy/>
    <pivotHierarchy/>
    <pivotHierarchy/>
    <pivotHierarchy>
      <mps count="18">
        <mp field="3"/>
        <mp field="4"/>
        <mp field="5"/>
        <mp field="6"/>
        <mp field="7"/>
        <mp field="8"/>
        <mp field="9"/>
        <mp field="10"/>
        <mp field="11"/>
        <mp field="12"/>
        <mp field="13"/>
        <mp field="14"/>
        <mp field="15"/>
        <mp field="16"/>
        <mp field="17"/>
        <mp field="18"/>
        <mp field="19"/>
        <mp field="20"/>
      </mps>
    </pivotHierarchy>
    <pivotHierarchy/>
    <pivotHierarchy/>
    <pivotHierarchy multipleItemSelectionAllowed="1">
      <members count="1" level="1">
        <member name="[Dim Payer].[Payer Contract].&amp;[Externa betalare kuvertering (EK)]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Light16" showRowHeaders="1" showColHeaders="1" showRowStripes="0" showColStripes="0" showLastColumn="1"/>
  <rowHierarchiesUsage count="1">
    <rowHierarchyUsage hierarchyUsage="122"/>
  </row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</extLst>
</pivotTableDefinition>
</file>

<file path=xl/tables/table1.xml><?xml version="1.0" encoding="utf-8"?>
<table xmlns="http://schemas.openxmlformats.org/spreadsheetml/2006/main" id="2" name="Tabell2" displayName="Tabell2" ref="A1:D18" totalsRowShown="0" headerRowDxfId="8" dataDxfId="6" headerRowBorderDxfId="7" tableBorderDxfId="5">
  <autoFilter ref="A1:D18"/>
  <tableColumns count="4">
    <tableColumn id="1" name="Kolumn1" dataDxfId="4" dataCellStyle="Normal 3"/>
    <tableColumn id="2" name="Kolumn2" dataDxfId="3" dataCellStyle="Normal 3"/>
    <tableColumn id="3" name="Kolumn3" dataDxfId="2" dataCellStyle="Normal 3"/>
    <tableColumn id="4" name="Kolumn4" dataDxfId="1" dataCellStyle="Normal 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5"/>
  <sheetViews>
    <sheetView tabSelected="1" topLeftCell="A5" zoomScale="80" zoomScaleNormal="80" workbookViewId="0">
      <selection activeCell="C22" sqref="C22"/>
    </sheetView>
  </sheetViews>
  <sheetFormatPr defaultRowHeight="13" outlineLevelRow="1"/>
  <cols>
    <col min="1" max="1" width="48" style="52" customWidth="1"/>
    <col min="2" max="2" width="14" style="52" customWidth="1"/>
    <col min="3" max="3" width="19.7265625" style="52" customWidth="1"/>
    <col min="4" max="4" width="0.26953125" style="52" customWidth="1"/>
    <col min="5" max="5" width="5" style="52" customWidth="1"/>
    <col min="6" max="246" width="9.1796875" style="52"/>
    <col min="247" max="247" width="40.81640625" style="52" customWidth="1"/>
    <col min="248" max="248" width="10.81640625" style="52" customWidth="1"/>
    <col min="249" max="249" width="12.7265625" style="52" bestFit="1" customWidth="1"/>
    <col min="250" max="250" width="14.81640625" style="52" customWidth="1"/>
    <col min="251" max="251" width="5" style="52" customWidth="1"/>
    <col min="252" max="252" width="14.1796875" style="52" bestFit="1" customWidth="1"/>
    <col min="253" max="253" width="7.26953125" style="52" bestFit="1" customWidth="1"/>
    <col min="254" max="254" width="6.81640625" style="52" bestFit="1" customWidth="1"/>
    <col min="255" max="502" width="9.1796875" style="52"/>
    <col min="503" max="503" width="40.81640625" style="52" customWidth="1"/>
    <col min="504" max="504" width="10.81640625" style="52" customWidth="1"/>
    <col min="505" max="505" width="12.7265625" style="52" bestFit="1" customWidth="1"/>
    <col min="506" max="506" width="14.81640625" style="52" customWidth="1"/>
    <col min="507" max="507" width="5" style="52" customWidth="1"/>
    <col min="508" max="508" width="14.1796875" style="52" bestFit="1" customWidth="1"/>
    <col min="509" max="509" width="7.26953125" style="52" bestFit="1" customWidth="1"/>
    <col min="510" max="510" width="6.81640625" style="52" bestFit="1" customWidth="1"/>
    <col min="511" max="758" width="9.1796875" style="52"/>
    <col min="759" max="759" width="40.81640625" style="52" customWidth="1"/>
    <col min="760" max="760" width="10.81640625" style="52" customWidth="1"/>
    <col min="761" max="761" width="12.7265625" style="52" bestFit="1" customWidth="1"/>
    <col min="762" max="762" width="14.81640625" style="52" customWidth="1"/>
    <col min="763" max="763" width="5" style="52" customWidth="1"/>
    <col min="764" max="764" width="14.1796875" style="52" bestFit="1" customWidth="1"/>
    <col min="765" max="765" width="7.26953125" style="52" bestFit="1" customWidth="1"/>
    <col min="766" max="766" width="6.81640625" style="52" bestFit="1" customWidth="1"/>
    <col min="767" max="1014" width="9.1796875" style="52"/>
    <col min="1015" max="1015" width="40.81640625" style="52" customWidth="1"/>
    <col min="1016" max="1016" width="10.81640625" style="52" customWidth="1"/>
    <col min="1017" max="1017" width="12.7265625" style="52" bestFit="1" customWidth="1"/>
    <col min="1018" max="1018" width="14.81640625" style="52" customWidth="1"/>
    <col min="1019" max="1019" width="5" style="52" customWidth="1"/>
    <col min="1020" max="1020" width="14.1796875" style="52" bestFit="1" customWidth="1"/>
    <col min="1021" max="1021" width="7.26953125" style="52" bestFit="1" customWidth="1"/>
    <col min="1022" max="1022" width="6.81640625" style="52" bestFit="1" customWidth="1"/>
    <col min="1023" max="1270" width="9.1796875" style="52"/>
    <col min="1271" max="1271" width="40.81640625" style="52" customWidth="1"/>
    <col min="1272" max="1272" width="10.81640625" style="52" customWidth="1"/>
    <col min="1273" max="1273" width="12.7265625" style="52" bestFit="1" customWidth="1"/>
    <col min="1274" max="1274" width="14.81640625" style="52" customWidth="1"/>
    <col min="1275" max="1275" width="5" style="52" customWidth="1"/>
    <col min="1276" max="1276" width="14.1796875" style="52" bestFit="1" customWidth="1"/>
    <col min="1277" max="1277" width="7.26953125" style="52" bestFit="1" customWidth="1"/>
    <col min="1278" max="1278" width="6.81640625" style="52" bestFit="1" customWidth="1"/>
    <col min="1279" max="1526" width="9.1796875" style="52"/>
    <col min="1527" max="1527" width="40.81640625" style="52" customWidth="1"/>
    <col min="1528" max="1528" width="10.81640625" style="52" customWidth="1"/>
    <col min="1529" max="1529" width="12.7265625" style="52" bestFit="1" customWidth="1"/>
    <col min="1530" max="1530" width="14.81640625" style="52" customWidth="1"/>
    <col min="1531" max="1531" width="5" style="52" customWidth="1"/>
    <col min="1532" max="1532" width="14.1796875" style="52" bestFit="1" customWidth="1"/>
    <col min="1533" max="1533" width="7.26953125" style="52" bestFit="1" customWidth="1"/>
    <col min="1534" max="1534" width="6.81640625" style="52" bestFit="1" customWidth="1"/>
    <col min="1535" max="1782" width="9.1796875" style="52"/>
    <col min="1783" max="1783" width="40.81640625" style="52" customWidth="1"/>
    <col min="1784" max="1784" width="10.81640625" style="52" customWidth="1"/>
    <col min="1785" max="1785" width="12.7265625" style="52" bestFit="1" customWidth="1"/>
    <col min="1786" max="1786" width="14.81640625" style="52" customWidth="1"/>
    <col min="1787" max="1787" width="5" style="52" customWidth="1"/>
    <col min="1788" max="1788" width="14.1796875" style="52" bestFit="1" customWidth="1"/>
    <col min="1789" max="1789" width="7.26953125" style="52" bestFit="1" customWidth="1"/>
    <col min="1790" max="1790" width="6.81640625" style="52" bestFit="1" customWidth="1"/>
    <col min="1791" max="2038" width="9.1796875" style="52"/>
    <col min="2039" max="2039" width="40.81640625" style="52" customWidth="1"/>
    <col min="2040" max="2040" width="10.81640625" style="52" customWidth="1"/>
    <col min="2041" max="2041" width="12.7265625" style="52" bestFit="1" customWidth="1"/>
    <col min="2042" max="2042" width="14.81640625" style="52" customWidth="1"/>
    <col min="2043" max="2043" width="5" style="52" customWidth="1"/>
    <col min="2044" max="2044" width="14.1796875" style="52" bestFit="1" customWidth="1"/>
    <col min="2045" max="2045" width="7.26953125" style="52" bestFit="1" customWidth="1"/>
    <col min="2046" max="2046" width="6.81640625" style="52" bestFit="1" customWidth="1"/>
    <col min="2047" max="2294" width="9.1796875" style="52"/>
    <col min="2295" max="2295" width="40.81640625" style="52" customWidth="1"/>
    <col min="2296" max="2296" width="10.81640625" style="52" customWidth="1"/>
    <col min="2297" max="2297" width="12.7265625" style="52" bestFit="1" customWidth="1"/>
    <col min="2298" max="2298" width="14.81640625" style="52" customWidth="1"/>
    <col min="2299" max="2299" width="5" style="52" customWidth="1"/>
    <col min="2300" max="2300" width="14.1796875" style="52" bestFit="1" customWidth="1"/>
    <col min="2301" max="2301" width="7.26953125" style="52" bestFit="1" customWidth="1"/>
    <col min="2302" max="2302" width="6.81640625" style="52" bestFit="1" customWidth="1"/>
    <col min="2303" max="2550" width="9.1796875" style="52"/>
    <col min="2551" max="2551" width="40.81640625" style="52" customWidth="1"/>
    <col min="2552" max="2552" width="10.81640625" style="52" customWidth="1"/>
    <col min="2553" max="2553" width="12.7265625" style="52" bestFit="1" customWidth="1"/>
    <col min="2554" max="2554" width="14.81640625" style="52" customWidth="1"/>
    <col min="2555" max="2555" width="5" style="52" customWidth="1"/>
    <col min="2556" max="2556" width="14.1796875" style="52" bestFit="1" customWidth="1"/>
    <col min="2557" max="2557" width="7.26953125" style="52" bestFit="1" customWidth="1"/>
    <col min="2558" max="2558" width="6.81640625" style="52" bestFit="1" customWidth="1"/>
    <col min="2559" max="2806" width="9.1796875" style="52"/>
    <col min="2807" max="2807" width="40.81640625" style="52" customWidth="1"/>
    <col min="2808" max="2808" width="10.81640625" style="52" customWidth="1"/>
    <col min="2809" max="2809" width="12.7265625" style="52" bestFit="1" customWidth="1"/>
    <col min="2810" max="2810" width="14.81640625" style="52" customWidth="1"/>
    <col min="2811" max="2811" width="5" style="52" customWidth="1"/>
    <col min="2812" max="2812" width="14.1796875" style="52" bestFit="1" customWidth="1"/>
    <col min="2813" max="2813" width="7.26953125" style="52" bestFit="1" customWidth="1"/>
    <col min="2814" max="2814" width="6.81640625" style="52" bestFit="1" customWidth="1"/>
    <col min="2815" max="3062" width="9.1796875" style="52"/>
    <col min="3063" max="3063" width="40.81640625" style="52" customWidth="1"/>
    <col min="3064" max="3064" width="10.81640625" style="52" customWidth="1"/>
    <col min="3065" max="3065" width="12.7265625" style="52" bestFit="1" customWidth="1"/>
    <col min="3066" max="3066" width="14.81640625" style="52" customWidth="1"/>
    <col min="3067" max="3067" width="5" style="52" customWidth="1"/>
    <col min="3068" max="3068" width="14.1796875" style="52" bestFit="1" customWidth="1"/>
    <col min="3069" max="3069" width="7.26953125" style="52" bestFit="1" customWidth="1"/>
    <col min="3070" max="3070" width="6.81640625" style="52" bestFit="1" customWidth="1"/>
    <col min="3071" max="3318" width="9.1796875" style="52"/>
    <col min="3319" max="3319" width="40.81640625" style="52" customWidth="1"/>
    <col min="3320" max="3320" width="10.81640625" style="52" customWidth="1"/>
    <col min="3321" max="3321" width="12.7265625" style="52" bestFit="1" customWidth="1"/>
    <col min="3322" max="3322" width="14.81640625" style="52" customWidth="1"/>
    <col min="3323" max="3323" width="5" style="52" customWidth="1"/>
    <col min="3324" max="3324" width="14.1796875" style="52" bestFit="1" customWidth="1"/>
    <col min="3325" max="3325" width="7.26953125" style="52" bestFit="1" customWidth="1"/>
    <col min="3326" max="3326" width="6.81640625" style="52" bestFit="1" customWidth="1"/>
    <col min="3327" max="3574" width="9.1796875" style="52"/>
    <col min="3575" max="3575" width="40.81640625" style="52" customWidth="1"/>
    <col min="3576" max="3576" width="10.81640625" style="52" customWidth="1"/>
    <col min="3577" max="3577" width="12.7265625" style="52" bestFit="1" customWidth="1"/>
    <col min="3578" max="3578" width="14.81640625" style="52" customWidth="1"/>
    <col min="3579" max="3579" width="5" style="52" customWidth="1"/>
    <col min="3580" max="3580" width="14.1796875" style="52" bestFit="1" customWidth="1"/>
    <col min="3581" max="3581" width="7.26953125" style="52" bestFit="1" customWidth="1"/>
    <col min="3582" max="3582" width="6.81640625" style="52" bestFit="1" customWidth="1"/>
    <col min="3583" max="3830" width="9.1796875" style="52"/>
    <col min="3831" max="3831" width="40.81640625" style="52" customWidth="1"/>
    <col min="3832" max="3832" width="10.81640625" style="52" customWidth="1"/>
    <col min="3833" max="3833" width="12.7265625" style="52" bestFit="1" customWidth="1"/>
    <col min="3834" max="3834" width="14.81640625" style="52" customWidth="1"/>
    <col min="3835" max="3835" width="5" style="52" customWidth="1"/>
    <col min="3836" max="3836" width="14.1796875" style="52" bestFit="1" customWidth="1"/>
    <col min="3837" max="3837" width="7.26953125" style="52" bestFit="1" customWidth="1"/>
    <col min="3838" max="3838" width="6.81640625" style="52" bestFit="1" customWidth="1"/>
    <col min="3839" max="4086" width="9.1796875" style="52"/>
    <col min="4087" max="4087" width="40.81640625" style="52" customWidth="1"/>
    <col min="4088" max="4088" width="10.81640625" style="52" customWidth="1"/>
    <col min="4089" max="4089" width="12.7265625" style="52" bestFit="1" customWidth="1"/>
    <col min="4090" max="4090" width="14.81640625" style="52" customWidth="1"/>
    <col min="4091" max="4091" width="5" style="52" customWidth="1"/>
    <col min="4092" max="4092" width="14.1796875" style="52" bestFit="1" customWidth="1"/>
    <col min="4093" max="4093" width="7.26953125" style="52" bestFit="1" customWidth="1"/>
    <col min="4094" max="4094" width="6.81640625" style="52" bestFit="1" customWidth="1"/>
    <col min="4095" max="4342" width="9.1796875" style="52"/>
    <col min="4343" max="4343" width="40.81640625" style="52" customWidth="1"/>
    <col min="4344" max="4344" width="10.81640625" style="52" customWidth="1"/>
    <col min="4345" max="4345" width="12.7265625" style="52" bestFit="1" customWidth="1"/>
    <col min="4346" max="4346" width="14.81640625" style="52" customWidth="1"/>
    <col min="4347" max="4347" width="5" style="52" customWidth="1"/>
    <col min="4348" max="4348" width="14.1796875" style="52" bestFit="1" customWidth="1"/>
    <col min="4349" max="4349" width="7.26953125" style="52" bestFit="1" customWidth="1"/>
    <col min="4350" max="4350" width="6.81640625" style="52" bestFit="1" customWidth="1"/>
    <col min="4351" max="4598" width="9.1796875" style="52"/>
    <col min="4599" max="4599" width="40.81640625" style="52" customWidth="1"/>
    <col min="4600" max="4600" width="10.81640625" style="52" customWidth="1"/>
    <col min="4601" max="4601" width="12.7265625" style="52" bestFit="1" customWidth="1"/>
    <col min="4602" max="4602" width="14.81640625" style="52" customWidth="1"/>
    <col min="4603" max="4603" width="5" style="52" customWidth="1"/>
    <col min="4604" max="4604" width="14.1796875" style="52" bestFit="1" customWidth="1"/>
    <col min="4605" max="4605" width="7.26953125" style="52" bestFit="1" customWidth="1"/>
    <col min="4606" max="4606" width="6.81640625" style="52" bestFit="1" customWidth="1"/>
    <col min="4607" max="4854" width="9.1796875" style="52"/>
    <col min="4855" max="4855" width="40.81640625" style="52" customWidth="1"/>
    <col min="4856" max="4856" width="10.81640625" style="52" customWidth="1"/>
    <col min="4857" max="4857" width="12.7265625" style="52" bestFit="1" customWidth="1"/>
    <col min="4858" max="4858" width="14.81640625" style="52" customWidth="1"/>
    <col min="4859" max="4859" width="5" style="52" customWidth="1"/>
    <col min="4860" max="4860" width="14.1796875" style="52" bestFit="1" customWidth="1"/>
    <col min="4861" max="4861" width="7.26953125" style="52" bestFit="1" customWidth="1"/>
    <col min="4862" max="4862" width="6.81640625" style="52" bestFit="1" customWidth="1"/>
    <col min="4863" max="5110" width="9.1796875" style="52"/>
    <col min="5111" max="5111" width="40.81640625" style="52" customWidth="1"/>
    <col min="5112" max="5112" width="10.81640625" style="52" customWidth="1"/>
    <col min="5113" max="5113" width="12.7265625" style="52" bestFit="1" customWidth="1"/>
    <col min="5114" max="5114" width="14.81640625" style="52" customWidth="1"/>
    <col min="5115" max="5115" width="5" style="52" customWidth="1"/>
    <col min="5116" max="5116" width="14.1796875" style="52" bestFit="1" customWidth="1"/>
    <col min="5117" max="5117" width="7.26953125" style="52" bestFit="1" customWidth="1"/>
    <col min="5118" max="5118" width="6.81640625" style="52" bestFit="1" customWidth="1"/>
    <col min="5119" max="5366" width="9.1796875" style="52"/>
    <col min="5367" max="5367" width="40.81640625" style="52" customWidth="1"/>
    <col min="5368" max="5368" width="10.81640625" style="52" customWidth="1"/>
    <col min="5369" max="5369" width="12.7265625" style="52" bestFit="1" customWidth="1"/>
    <col min="5370" max="5370" width="14.81640625" style="52" customWidth="1"/>
    <col min="5371" max="5371" width="5" style="52" customWidth="1"/>
    <col min="5372" max="5372" width="14.1796875" style="52" bestFit="1" customWidth="1"/>
    <col min="5373" max="5373" width="7.26953125" style="52" bestFit="1" customWidth="1"/>
    <col min="5374" max="5374" width="6.81640625" style="52" bestFit="1" customWidth="1"/>
    <col min="5375" max="5622" width="9.1796875" style="52"/>
    <col min="5623" max="5623" width="40.81640625" style="52" customWidth="1"/>
    <col min="5624" max="5624" width="10.81640625" style="52" customWidth="1"/>
    <col min="5625" max="5625" width="12.7265625" style="52" bestFit="1" customWidth="1"/>
    <col min="5626" max="5626" width="14.81640625" style="52" customWidth="1"/>
    <col min="5627" max="5627" width="5" style="52" customWidth="1"/>
    <col min="5628" max="5628" width="14.1796875" style="52" bestFit="1" customWidth="1"/>
    <col min="5629" max="5629" width="7.26953125" style="52" bestFit="1" customWidth="1"/>
    <col min="5630" max="5630" width="6.81640625" style="52" bestFit="1" customWidth="1"/>
    <col min="5631" max="5878" width="9.1796875" style="52"/>
    <col min="5879" max="5879" width="40.81640625" style="52" customWidth="1"/>
    <col min="5880" max="5880" width="10.81640625" style="52" customWidth="1"/>
    <col min="5881" max="5881" width="12.7265625" style="52" bestFit="1" customWidth="1"/>
    <col min="5882" max="5882" width="14.81640625" style="52" customWidth="1"/>
    <col min="5883" max="5883" width="5" style="52" customWidth="1"/>
    <col min="5884" max="5884" width="14.1796875" style="52" bestFit="1" customWidth="1"/>
    <col min="5885" max="5885" width="7.26953125" style="52" bestFit="1" customWidth="1"/>
    <col min="5886" max="5886" width="6.81640625" style="52" bestFit="1" customWidth="1"/>
    <col min="5887" max="6134" width="9.1796875" style="52"/>
    <col min="6135" max="6135" width="40.81640625" style="52" customWidth="1"/>
    <col min="6136" max="6136" width="10.81640625" style="52" customWidth="1"/>
    <col min="6137" max="6137" width="12.7265625" style="52" bestFit="1" customWidth="1"/>
    <col min="6138" max="6138" width="14.81640625" style="52" customWidth="1"/>
    <col min="6139" max="6139" width="5" style="52" customWidth="1"/>
    <col min="6140" max="6140" width="14.1796875" style="52" bestFit="1" customWidth="1"/>
    <col min="6141" max="6141" width="7.26953125" style="52" bestFit="1" customWidth="1"/>
    <col min="6142" max="6142" width="6.81640625" style="52" bestFit="1" customWidth="1"/>
    <col min="6143" max="6390" width="9.1796875" style="52"/>
    <col min="6391" max="6391" width="40.81640625" style="52" customWidth="1"/>
    <col min="6392" max="6392" width="10.81640625" style="52" customWidth="1"/>
    <col min="6393" max="6393" width="12.7265625" style="52" bestFit="1" customWidth="1"/>
    <col min="6394" max="6394" width="14.81640625" style="52" customWidth="1"/>
    <col min="6395" max="6395" width="5" style="52" customWidth="1"/>
    <col min="6396" max="6396" width="14.1796875" style="52" bestFit="1" customWidth="1"/>
    <col min="6397" max="6397" width="7.26953125" style="52" bestFit="1" customWidth="1"/>
    <col min="6398" max="6398" width="6.81640625" style="52" bestFit="1" customWidth="1"/>
    <col min="6399" max="6646" width="9.1796875" style="52"/>
    <col min="6647" max="6647" width="40.81640625" style="52" customWidth="1"/>
    <col min="6648" max="6648" width="10.81640625" style="52" customWidth="1"/>
    <col min="6649" max="6649" width="12.7265625" style="52" bestFit="1" customWidth="1"/>
    <col min="6650" max="6650" width="14.81640625" style="52" customWidth="1"/>
    <col min="6651" max="6651" width="5" style="52" customWidth="1"/>
    <col min="6652" max="6652" width="14.1796875" style="52" bestFit="1" customWidth="1"/>
    <col min="6653" max="6653" width="7.26953125" style="52" bestFit="1" customWidth="1"/>
    <col min="6654" max="6654" width="6.81640625" style="52" bestFit="1" customWidth="1"/>
    <col min="6655" max="6902" width="9.1796875" style="52"/>
    <col min="6903" max="6903" width="40.81640625" style="52" customWidth="1"/>
    <col min="6904" max="6904" width="10.81640625" style="52" customWidth="1"/>
    <col min="6905" max="6905" width="12.7265625" style="52" bestFit="1" customWidth="1"/>
    <col min="6906" max="6906" width="14.81640625" style="52" customWidth="1"/>
    <col min="6907" max="6907" width="5" style="52" customWidth="1"/>
    <col min="6908" max="6908" width="14.1796875" style="52" bestFit="1" customWidth="1"/>
    <col min="6909" max="6909" width="7.26953125" style="52" bestFit="1" customWidth="1"/>
    <col min="6910" max="6910" width="6.81640625" style="52" bestFit="1" customWidth="1"/>
    <col min="6911" max="7158" width="9.1796875" style="52"/>
    <col min="7159" max="7159" width="40.81640625" style="52" customWidth="1"/>
    <col min="7160" max="7160" width="10.81640625" style="52" customWidth="1"/>
    <col min="7161" max="7161" width="12.7265625" style="52" bestFit="1" customWidth="1"/>
    <col min="7162" max="7162" width="14.81640625" style="52" customWidth="1"/>
    <col min="7163" max="7163" width="5" style="52" customWidth="1"/>
    <col min="7164" max="7164" width="14.1796875" style="52" bestFit="1" customWidth="1"/>
    <col min="7165" max="7165" width="7.26953125" style="52" bestFit="1" customWidth="1"/>
    <col min="7166" max="7166" width="6.81640625" style="52" bestFit="1" customWidth="1"/>
    <col min="7167" max="7414" width="9.1796875" style="52"/>
    <col min="7415" max="7415" width="40.81640625" style="52" customWidth="1"/>
    <col min="7416" max="7416" width="10.81640625" style="52" customWidth="1"/>
    <col min="7417" max="7417" width="12.7265625" style="52" bestFit="1" customWidth="1"/>
    <col min="7418" max="7418" width="14.81640625" style="52" customWidth="1"/>
    <col min="7419" max="7419" width="5" style="52" customWidth="1"/>
    <col min="7420" max="7420" width="14.1796875" style="52" bestFit="1" customWidth="1"/>
    <col min="7421" max="7421" width="7.26953125" style="52" bestFit="1" customWidth="1"/>
    <col min="7422" max="7422" width="6.81640625" style="52" bestFit="1" customWidth="1"/>
    <col min="7423" max="7670" width="9.1796875" style="52"/>
    <col min="7671" max="7671" width="40.81640625" style="52" customWidth="1"/>
    <col min="7672" max="7672" width="10.81640625" style="52" customWidth="1"/>
    <col min="7673" max="7673" width="12.7265625" style="52" bestFit="1" customWidth="1"/>
    <col min="7674" max="7674" width="14.81640625" style="52" customWidth="1"/>
    <col min="7675" max="7675" width="5" style="52" customWidth="1"/>
    <col min="7676" max="7676" width="14.1796875" style="52" bestFit="1" customWidth="1"/>
    <col min="7677" max="7677" width="7.26953125" style="52" bestFit="1" customWidth="1"/>
    <col min="7678" max="7678" width="6.81640625" style="52" bestFit="1" customWidth="1"/>
    <col min="7679" max="7926" width="9.1796875" style="52"/>
    <col min="7927" max="7927" width="40.81640625" style="52" customWidth="1"/>
    <col min="7928" max="7928" width="10.81640625" style="52" customWidth="1"/>
    <col min="7929" max="7929" width="12.7265625" style="52" bestFit="1" customWidth="1"/>
    <col min="7930" max="7930" width="14.81640625" style="52" customWidth="1"/>
    <col min="7931" max="7931" width="5" style="52" customWidth="1"/>
    <col min="7932" max="7932" width="14.1796875" style="52" bestFit="1" customWidth="1"/>
    <col min="7933" max="7933" width="7.26953125" style="52" bestFit="1" customWidth="1"/>
    <col min="7934" max="7934" width="6.81640625" style="52" bestFit="1" customWidth="1"/>
    <col min="7935" max="8182" width="9.1796875" style="52"/>
    <col min="8183" max="8183" width="40.81640625" style="52" customWidth="1"/>
    <col min="8184" max="8184" width="10.81640625" style="52" customWidth="1"/>
    <col min="8185" max="8185" width="12.7265625" style="52" bestFit="1" customWidth="1"/>
    <col min="8186" max="8186" width="14.81640625" style="52" customWidth="1"/>
    <col min="8187" max="8187" width="5" style="52" customWidth="1"/>
    <col min="8188" max="8188" width="14.1796875" style="52" bestFit="1" customWidth="1"/>
    <col min="8189" max="8189" width="7.26953125" style="52" bestFit="1" customWidth="1"/>
    <col min="8190" max="8190" width="6.81640625" style="52" bestFit="1" customWidth="1"/>
    <col min="8191" max="8438" width="9.1796875" style="52"/>
    <col min="8439" max="8439" width="40.81640625" style="52" customWidth="1"/>
    <col min="8440" max="8440" width="10.81640625" style="52" customWidth="1"/>
    <col min="8441" max="8441" width="12.7265625" style="52" bestFit="1" customWidth="1"/>
    <col min="8442" max="8442" width="14.81640625" style="52" customWidth="1"/>
    <col min="8443" max="8443" width="5" style="52" customWidth="1"/>
    <col min="8444" max="8444" width="14.1796875" style="52" bestFit="1" customWidth="1"/>
    <col min="8445" max="8445" width="7.26953125" style="52" bestFit="1" customWidth="1"/>
    <col min="8446" max="8446" width="6.81640625" style="52" bestFit="1" customWidth="1"/>
    <col min="8447" max="8694" width="9.1796875" style="52"/>
    <col min="8695" max="8695" width="40.81640625" style="52" customWidth="1"/>
    <col min="8696" max="8696" width="10.81640625" style="52" customWidth="1"/>
    <col min="8697" max="8697" width="12.7265625" style="52" bestFit="1" customWidth="1"/>
    <col min="8698" max="8698" width="14.81640625" style="52" customWidth="1"/>
    <col min="8699" max="8699" width="5" style="52" customWidth="1"/>
    <col min="8700" max="8700" width="14.1796875" style="52" bestFit="1" customWidth="1"/>
    <col min="8701" max="8701" width="7.26953125" style="52" bestFit="1" customWidth="1"/>
    <col min="8702" max="8702" width="6.81640625" style="52" bestFit="1" customWidth="1"/>
    <col min="8703" max="8950" width="9.1796875" style="52"/>
    <col min="8951" max="8951" width="40.81640625" style="52" customWidth="1"/>
    <col min="8952" max="8952" width="10.81640625" style="52" customWidth="1"/>
    <col min="8953" max="8953" width="12.7265625" style="52" bestFit="1" customWidth="1"/>
    <col min="8954" max="8954" width="14.81640625" style="52" customWidth="1"/>
    <col min="8955" max="8955" width="5" style="52" customWidth="1"/>
    <col min="8956" max="8956" width="14.1796875" style="52" bestFit="1" customWidth="1"/>
    <col min="8957" max="8957" width="7.26953125" style="52" bestFit="1" customWidth="1"/>
    <col min="8958" max="8958" width="6.81640625" style="52" bestFit="1" customWidth="1"/>
    <col min="8959" max="9206" width="9.1796875" style="52"/>
    <col min="9207" max="9207" width="40.81640625" style="52" customWidth="1"/>
    <col min="9208" max="9208" width="10.81640625" style="52" customWidth="1"/>
    <col min="9209" max="9209" width="12.7265625" style="52" bestFit="1" customWidth="1"/>
    <col min="9210" max="9210" width="14.81640625" style="52" customWidth="1"/>
    <col min="9211" max="9211" width="5" style="52" customWidth="1"/>
    <col min="9212" max="9212" width="14.1796875" style="52" bestFit="1" customWidth="1"/>
    <col min="9213" max="9213" width="7.26953125" style="52" bestFit="1" customWidth="1"/>
    <col min="9214" max="9214" width="6.81640625" style="52" bestFit="1" customWidth="1"/>
    <col min="9215" max="9462" width="9.1796875" style="52"/>
    <col min="9463" max="9463" width="40.81640625" style="52" customWidth="1"/>
    <col min="9464" max="9464" width="10.81640625" style="52" customWidth="1"/>
    <col min="9465" max="9465" width="12.7265625" style="52" bestFit="1" customWidth="1"/>
    <col min="9466" max="9466" width="14.81640625" style="52" customWidth="1"/>
    <col min="9467" max="9467" width="5" style="52" customWidth="1"/>
    <col min="9468" max="9468" width="14.1796875" style="52" bestFit="1" customWidth="1"/>
    <col min="9469" max="9469" width="7.26953125" style="52" bestFit="1" customWidth="1"/>
    <col min="9470" max="9470" width="6.81640625" style="52" bestFit="1" customWidth="1"/>
    <col min="9471" max="9718" width="9.1796875" style="52"/>
    <col min="9719" max="9719" width="40.81640625" style="52" customWidth="1"/>
    <col min="9720" max="9720" width="10.81640625" style="52" customWidth="1"/>
    <col min="9721" max="9721" width="12.7265625" style="52" bestFit="1" customWidth="1"/>
    <col min="9722" max="9722" width="14.81640625" style="52" customWidth="1"/>
    <col min="9723" max="9723" width="5" style="52" customWidth="1"/>
    <col min="9724" max="9724" width="14.1796875" style="52" bestFit="1" customWidth="1"/>
    <col min="9725" max="9725" width="7.26953125" style="52" bestFit="1" customWidth="1"/>
    <col min="9726" max="9726" width="6.81640625" style="52" bestFit="1" customWidth="1"/>
    <col min="9727" max="9974" width="9.1796875" style="52"/>
    <col min="9975" max="9975" width="40.81640625" style="52" customWidth="1"/>
    <col min="9976" max="9976" width="10.81640625" style="52" customWidth="1"/>
    <col min="9977" max="9977" width="12.7265625" style="52" bestFit="1" customWidth="1"/>
    <col min="9978" max="9978" width="14.81640625" style="52" customWidth="1"/>
    <col min="9979" max="9979" width="5" style="52" customWidth="1"/>
    <col min="9980" max="9980" width="14.1796875" style="52" bestFit="1" customWidth="1"/>
    <col min="9981" max="9981" width="7.26953125" style="52" bestFit="1" customWidth="1"/>
    <col min="9982" max="9982" width="6.81640625" style="52" bestFit="1" customWidth="1"/>
    <col min="9983" max="10230" width="9.1796875" style="52"/>
    <col min="10231" max="10231" width="40.81640625" style="52" customWidth="1"/>
    <col min="10232" max="10232" width="10.81640625" style="52" customWidth="1"/>
    <col min="10233" max="10233" width="12.7265625" style="52" bestFit="1" customWidth="1"/>
    <col min="10234" max="10234" width="14.81640625" style="52" customWidth="1"/>
    <col min="10235" max="10235" width="5" style="52" customWidth="1"/>
    <col min="10236" max="10236" width="14.1796875" style="52" bestFit="1" customWidth="1"/>
    <col min="10237" max="10237" width="7.26953125" style="52" bestFit="1" customWidth="1"/>
    <col min="10238" max="10238" width="6.81640625" style="52" bestFit="1" customWidth="1"/>
    <col min="10239" max="10486" width="9.1796875" style="52"/>
    <col min="10487" max="10487" width="40.81640625" style="52" customWidth="1"/>
    <col min="10488" max="10488" width="10.81640625" style="52" customWidth="1"/>
    <col min="10489" max="10489" width="12.7265625" style="52" bestFit="1" customWidth="1"/>
    <col min="10490" max="10490" width="14.81640625" style="52" customWidth="1"/>
    <col min="10491" max="10491" width="5" style="52" customWidth="1"/>
    <col min="10492" max="10492" width="14.1796875" style="52" bestFit="1" customWidth="1"/>
    <col min="10493" max="10493" width="7.26953125" style="52" bestFit="1" customWidth="1"/>
    <col min="10494" max="10494" width="6.81640625" style="52" bestFit="1" customWidth="1"/>
    <col min="10495" max="10742" width="9.1796875" style="52"/>
    <col min="10743" max="10743" width="40.81640625" style="52" customWidth="1"/>
    <col min="10744" max="10744" width="10.81640625" style="52" customWidth="1"/>
    <col min="10745" max="10745" width="12.7265625" style="52" bestFit="1" customWidth="1"/>
    <col min="10746" max="10746" width="14.81640625" style="52" customWidth="1"/>
    <col min="10747" max="10747" width="5" style="52" customWidth="1"/>
    <col min="10748" max="10748" width="14.1796875" style="52" bestFit="1" customWidth="1"/>
    <col min="10749" max="10749" width="7.26953125" style="52" bestFit="1" customWidth="1"/>
    <col min="10750" max="10750" width="6.81640625" style="52" bestFit="1" customWidth="1"/>
    <col min="10751" max="10998" width="9.1796875" style="52"/>
    <col min="10999" max="10999" width="40.81640625" style="52" customWidth="1"/>
    <col min="11000" max="11000" width="10.81640625" style="52" customWidth="1"/>
    <col min="11001" max="11001" width="12.7265625" style="52" bestFit="1" customWidth="1"/>
    <col min="11002" max="11002" width="14.81640625" style="52" customWidth="1"/>
    <col min="11003" max="11003" width="5" style="52" customWidth="1"/>
    <col min="11004" max="11004" width="14.1796875" style="52" bestFit="1" customWidth="1"/>
    <col min="11005" max="11005" width="7.26953125" style="52" bestFit="1" customWidth="1"/>
    <col min="11006" max="11006" width="6.81640625" style="52" bestFit="1" customWidth="1"/>
    <col min="11007" max="11254" width="9.1796875" style="52"/>
    <col min="11255" max="11255" width="40.81640625" style="52" customWidth="1"/>
    <col min="11256" max="11256" width="10.81640625" style="52" customWidth="1"/>
    <col min="11257" max="11257" width="12.7265625" style="52" bestFit="1" customWidth="1"/>
    <col min="11258" max="11258" width="14.81640625" style="52" customWidth="1"/>
    <col min="11259" max="11259" width="5" style="52" customWidth="1"/>
    <col min="11260" max="11260" width="14.1796875" style="52" bestFit="1" customWidth="1"/>
    <col min="11261" max="11261" width="7.26953125" style="52" bestFit="1" customWidth="1"/>
    <col min="11262" max="11262" width="6.81640625" style="52" bestFit="1" customWidth="1"/>
    <col min="11263" max="11510" width="9.1796875" style="52"/>
    <col min="11511" max="11511" width="40.81640625" style="52" customWidth="1"/>
    <col min="11512" max="11512" width="10.81640625" style="52" customWidth="1"/>
    <col min="11513" max="11513" width="12.7265625" style="52" bestFit="1" customWidth="1"/>
    <col min="11514" max="11514" width="14.81640625" style="52" customWidth="1"/>
    <col min="11515" max="11515" width="5" style="52" customWidth="1"/>
    <col min="11516" max="11516" width="14.1796875" style="52" bestFit="1" customWidth="1"/>
    <col min="11517" max="11517" width="7.26953125" style="52" bestFit="1" customWidth="1"/>
    <col min="11518" max="11518" width="6.81640625" style="52" bestFit="1" customWidth="1"/>
    <col min="11519" max="11766" width="9.1796875" style="52"/>
    <col min="11767" max="11767" width="40.81640625" style="52" customWidth="1"/>
    <col min="11768" max="11768" width="10.81640625" style="52" customWidth="1"/>
    <col min="11769" max="11769" width="12.7265625" style="52" bestFit="1" customWidth="1"/>
    <col min="11770" max="11770" width="14.81640625" style="52" customWidth="1"/>
    <col min="11771" max="11771" width="5" style="52" customWidth="1"/>
    <col min="11772" max="11772" width="14.1796875" style="52" bestFit="1" customWidth="1"/>
    <col min="11773" max="11773" width="7.26953125" style="52" bestFit="1" customWidth="1"/>
    <col min="11774" max="11774" width="6.81640625" style="52" bestFit="1" customWidth="1"/>
    <col min="11775" max="12022" width="9.1796875" style="52"/>
    <col min="12023" max="12023" width="40.81640625" style="52" customWidth="1"/>
    <col min="12024" max="12024" width="10.81640625" style="52" customWidth="1"/>
    <col min="12025" max="12025" width="12.7265625" style="52" bestFit="1" customWidth="1"/>
    <col min="12026" max="12026" width="14.81640625" style="52" customWidth="1"/>
    <col min="12027" max="12027" width="5" style="52" customWidth="1"/>
    <col min="12028" max="12028" width="14.1796875" style="52" bestFit="1" customWidth="1"/>
    <col min="12029" max="12029" width="7.26953125" style="52" bestFit="1" customWidth="1"/>
    <col min="12030" max="12030" width="6.81640625" style="52" bestFit="1" customWidth="1"/>
    <col min="12031" max="12278" width="9.1796875" style="52"/>
    <col min="12279" max="12279" width="40.81640625" style="52" customWidth="1"/>
    <col min="12280" max="12280" width="10.81640625" style="52" customWidth="1"/>
    <col min="12281" max="12281" width="12.7265625" style="52" bestFit="1" customWidth="1"/>
    <col min="12282" max="12282" width="14.81640625" style="52" customWidth="1"/>
    <col min="12283" max="12283" width="5" style="52" customWidth="1"/>
    <col min="12284" max="12284" width="14.1796875" style="52" bestFit="1" customWidth="1"/>
    <col min="12285" max="12285" width="7.26953125" style="52" bestFit="1" customWidth="1"/>
    <col min="12286" max="12286" width="6.81640625" style="52" bestFit="1" customWidth="1"/>
    <col min="12287" max="12534" width="9.1796875" style="52"/>
    <col min="12535" max="12535" width="40.81640625" style="52" customWidth="1"/>
    <col min="12536" max="12536" width="10.81640625" style="52" customWidth="1"/>
    <col min="12537" max="12537" width="12.7265625" style="52" bestFit="1" customWidth="1"/>
    <col min="12538" max="12538" width="14.81640625" style="52" customWidth="1"/>
    <col min="12539" max="12539" width="5" style="52" customWidth="1"/>
    <col min="12540" max="12540" width="14.1796875" style="52" bestFit="1" customWidth="1"/>
    <col min="12541" max="12541" width="7.26953125" style="52" bestFit="1" customWidth="1"/>
    <col min="12542" max="12542" width="6.81640625" style="52" bestFit="1" customWidth="1"/>
    <col min="12543" max="12790" width="9.1796875" style="52"/>
    <col min="12791" max="12791" width="40.81640625" style="52" customWidth="1"/>
    <col min="12792" max="12792" width="10.81640625" style="52" customWidth="1"/>
    <col min="12793" max="12793" width="12.7265625" style="52" bestFit="1" customWidth="1"/>
    <col min="12794" max="12794" width="14.81640625" style="52" customWidth="1"/>
    <col min="12795" max="12795" width="5" style="52" customWidth="1"/>
    <col min="12796" max="12796" width="14.1796875" style="52" bestFit="1" customWidth="1"/>
    <col min="12797" max="12797" width="7.26953125" style="52" bestFit="1" customWidth="1"/>
    <col min="12798" max="12798" width="6.81640625" style="52" bestFit="1" customWidth="1"/>
    <col min="12799" max="13046" width="9.1796875" style="52"/>
    <col min="13047" max="13047" width="40.81640625" style="52" customWidth="1"/>
    <col min="13048" max="13048" width="10.81640625" style="52" customWidth="1"/>
    <col min="13049" max="13049" width="12.7265625" style="52" bestFit="1" customWidth="1"/>
    <col min="13050" max="13050" width="14.81640625" style="52" customWidth="1"/>
    <col min="13051" max="13051" width="5" style="52" customWidth="1"/>
    <col min="13052" max="13052" width="14.1796875" style="52" bestFit="1" customWidth="1"/>
    <col min="13053" max="13053" width="7.26953125" style="52" bestFit="1" customWidth="1"/>
    <col min="13054" max="13054" width="6.81640625" style="52" bestFit="1" customWidth="1"/>
    <col min="13055" max="13302" width="9.1796875" style="52"/>
    <col min="13303" max="13303" width="40.81640625" style="52" customWidth="1"/>
    <col min="13304" max="13304" width="10.81640625" style="52" customWidth="1"/>
    <col min="13305" max="13305" width="12.7265625" style="52" bestFit="1" customWidth="1"/>
    <col min="13306" max="13306" width="14.81640625" style="52" customWidth="1"/>
    <col min="13307" max="13307" width="5" style="52" customWidth="1"/>
    <col min="13308" max="13308" width="14.1796875" style="52" bestFit="1" customWidth="1"/>
    <col min="13309" max="13309" width="7.26953125" style="52" bestFit="1" customWidth="1"/>
    <col min="13310" max="13310" width="6.81640625" style="52" bestFit="1" customWidth="1"/>
    <col min="13311" max="13558" width="9.1796875" style="52"/>
    <col min="13559" max="13559" width="40.81640625" style="52" customWidth="1"/>
    <col min="13560" max="13560" width="10.81640625" style="52" customWidth="1"/>
    <col min="13561" max="13561" width="12.7265625" style="52" bestFit="1" customWidth="1"/>
    <col min="13562" max="13562" width="14.81640625" style="52" customWidth="1"/>
    <col min="13563" max="13563" width="5" style="52" customWidth="1"/>
    <col min="13564" max="13564" width="14.1796875" style="52" bestFit="1" customWidth="1"/>
    <col min="13565" max="13565" width="7.26953125" style="52" bestFit="1" customWidth="1"/>
    <col min="13566" max="13566" width="6.81640625" style="52" bestFit="1" customWidth="1"/>
    <col min="13567" max="13814" width="9.1796875" style="52"/>
    <col min="13815" max="13815" width="40.81640625" style="52" customWidth="1"/>
    <col min="13816" max="13816" width="10.81640625" style="52" customWidth="1"/>
    <col min="13817" max="13817" width="12.7265625" style="52" bestFit="1" customWidth="1"/>
    <col min="13818" max="13818" width="14.81640625" style="52" customWidth="1"/>
    <col min="13819" max="13819" width="5" style="52" customWidth="1"/>
    <col min="13820" max="13820" width="14.1796875" style="52" bestFit="1" customWidth="1"/>
    <col min="13821" max="13821" width="7.26953125" style="52" bestFit="1" customWidth="1"/>
    <col min="13822" max="13822" width="6.81640625" style="52" bestFit="1" customWidth="1"/>
    <col min="13823" max="14070" width="9.1796875" style="52"/>
    <col min="14071" max="14071" width="40.81640625" style="52" customWidth="1"/>
    <col min="14072" max="14072" width="10.81640625" style="52" customWidth="1"/>
    <col min="14073" max="14073" width="12.7265625" style="52" bestFit="1" customWidth="1"/>
    <col min="14074" max="14074" width="14.81640625" style="52" customWidth="1"/>
    <col min="14075" max="14075" width="5" style="52" customWidth="1"/>
    <col min="14076" max="14076" width="14.1796875" style="52" bestFit="1" customWidth="1"/>
    <col min="14077" max="14077" width="7.26953125" style="52" bestFit="1" customWidth="1"/>
    <col min="14078" max="14078" width="6.81640625" style="52" bestFit="1" customWidth="1"/>
    <col min="14079" max="14326" width="9.1796875" style="52"/>
    <col min="14327" max="14327" width="40.81640625" style="52" customWidth="1"/>
    <col min="14328" max="14328" width="10.81640625" style="52" customWidth="1"/>
    <col min="14329" max="14329" width="12.7265625" style="52" bestFit="1" customWidth="1"/>
    <col min="14330" max="14330" width="14.81640625" style="52" customWidth="1"/>
    <col min="14331" max="14331" width="5" style="52" customWidth="1"/>
    <col min="14332" max="14332" width="14.1796875" style="52" bestFit="1" customWidth="1"/>
    <col min="14333" max="14333" width="7.26953125" style="52" bestFit="1" customWidth="1"/>
    <col min="14334" max="14334" width="6.81640625" style="52" bestFit="1" customWidth="1"/>
    <col min="14335" max="14582" width="9.1796875" style="52"/>
    <col min="14583" max="14583" width="40.81640625" style="52" customWidth="1"/>
    <col min="14584" max="14584" width="10.81640625" style="52" customWidth="1"/>
    <col min="14585" max="14585" width="12.7265625" style="52" bestFit="1" customWidth="1"/>
    <col min="14586" max="14586" width="14.81640625" style="52" customWidth="1"/>
    <col min="14587" max="14587" width="5" style="52" customWidth="1"/>
    <col min="14588" max="14588" width="14.1796875" style="52" bestFit="1" customWidth="1"/>
    <col min="14589" max="14589" width="7.26953125" style="52" bestFit="1" customWidth="1"/>
    <col min="14590" max="14590" width="6.81640625" style="52" bestFit="1" customWidth="1"/>
    <col min="14591" max="14838" width="9.1796875" style="52"/>
    <col min="14839" max="14839" width="40.81640625" style="52" customWidth="1"/>
    <col min="14840" max="14840" width="10.81640625" style="52" customWidth="1"/>
    <col min="14841" max="14841" width="12.7265625" style="52" bestFit="1" customWidth="1"/>
    <col min="14842" max="14842" width="14.81640625" style="52" customWidth="1"/>
    <col min="14843" max="14843" width="5" style="52" customWidth="1"/>
    <col min="14844" max="14844" width="14.1796875" style="52" bestFit="1" customWidth="1"/>
    <col min="14845" max="14845" width="7.26953125" style="52" bestFit="1" customWidth="1"/>
    <col min="14846" max="14846" width="6.81640625" style="52" bestFit="1" customWidth="1"/>
    <col min="14847" max="15094" width="9.1796875" style="52"/>
    <col min="15095" max="15095" width="40.81640625" style="52" customWidth="1"/>
    <col min="15096" max="15096" width="10.81640625" style="52" customWidth="1"/>
    <col min="15097" max="15097" width="12.7265625" style="52" bestFit="1" customWidth="1"/>
    <col min="15098" max="15098" width="14.81640625" style="52" customWidth="1"/>
    <col min="15099" max="15099" width="5" style="52" customWidth="1"/>
    <col min="15100" max="15100" width="14.1796875" style="52" bestFit="1" customWidth="1"/>
    <col min="15101" max="15101" width="7.26953125" style="52" bestFit="1" customWidth="1"/>
    <col min="15102" max="15102" width="6.81640625" style="52" bestFit="1" customWidth="1"/>
    <col min="15103" max="15350" width="9.1796875" style="52"/>
    <col min="15351" max="15351" width="40.81640625" style="52" customWidth="1"/>
    <col min="15352" max="15352" width="10.81640625" style="52" customWidth="1"/>
    <col min="15353" max="15353" width="12.7265625" style="52" bestFit="1" customWidth="1"/>
    <col min="15354" max="15354" width="14.81640625" style="52" customWidth="1"/>
    <col min="15355" max="15355" width="5" style="52" customWidth="1"/>
    <col min="15356" max="15356" width="14.1796875" style="52" bestFit="1" customWidth="1"/>
    <col min="15357" max="15357" width="7.26953125" style="52" bestFit="1" customWidth="1"/>
    <col min="15358" max="15358" width="6.81640625" style="52" bestFit="1" customWidth="1"/>
    <col min="15359" max="15606" width="9.1796875" style="52"/>
    <col min="15607" max="15607" width="40.81640625" style="52" customWidth="1"/>
    <col min="15608" max="15608" width="10.81640625" style="52" customWidth="1"/>
    <col min="15609" max="15609" width="12.7265625" style="52" bestFit="1" customWidth="1"/>
    <col min="15610" max="15610" width="14.81640625" style="52" customWidth="1"/>
    <col min="15611" max="15611" width="5" style="52" customWidth="1"/>
    <col min="15612" max="15612" width="14.1796875" style="52" bestFit="1" customWidth="1"/>
    <col min="15613" max="15613" width="7.26953125" style="52" bestFit="1" customWidth="1"/>
    <col min="15614" max="15614" width="6.81640625" style="52" bestFit="1" customWidth="1"/>
    <col min="15615" max="15862" width="9.1796875" style="52"/>
    <col min="15863" max="15863" width="40.81640625" style="52" customWidth="1"/>
    <col min="15864" max="15864" width="10.81640625" style="52" customWidth="1"/>
    <col min="15865" max="15865" width="12.7265625" style="52" bestFit="1" customWidth="1"/>
    <col min="15866" max="15866" width="14.81640625" style="52" customWidth="1"/>
    <col min="15867" max="15867" width="5" style="52" customWidth="1"/>
    <col min="15868" max="15868" width="14.1796875" style="52" bestFit="1" customWidth="1"/>
    <col min="15869" max="15869" width="7.26953125" style="52" bestFit="1" customWidth="1"/>
    <col min="15870" max="15870" width="6.81640625" style="52" bestFit="1" customWidth="1"/>
    <col min="15871" max="16118" width="9.1796875" style="52"/>
    <col min="16119" max="16119" width="40.81640625" style="52" customWidth="1"/>
    <col min="16120" max="16120" width="10.81640625" style="52" customWidth="1"/>
    <col min="16121" max="16121" width="12.7265625" style="52" bestFit="1" customWidth="1"/>
    <col min="16122" max="16122" width="14.81640625" style="52" customWidth="1"/>
    <col min="16123" max="16123" width="5" style="52" customWidth="1"/>
    <col min="16124" max="16124" width="14.1796875" style="52" bestFit="1" customWidth="1"/>
    <col min="16125" max="16125" width="7.26953125" style="52" bestFit="1" customWidth="1"/>
    <col min="16126" max="16126" width="6.81640625" style="52" bestFit="1" customWidth="1"/>
    <col min="16127" max="16384" width="9.1796875" style="52"/>
  </cols>
  <sheetData>
    <row r="1" spans="1:7" ht="18.5" hidden="1">
      <c r="A1" s="45" t="s">
        <v>602</v>
      </c>
      <c r="B1" s="46" t="s">
        <v>603</v>
      </c>
      <c r="C1" s="47" t="s">
        <v>604</v>
      </c>
      <c r="D1" s="48" t="s">
        <v>605</v>
      </c>
    </row>
    <row r="2" spans="1:7" s="53" customFormat="1" ht="18.5">
      <c r="A2" s="33" t="s">
        <v>696</v>
      </c>
      <c r="B2" s="42"/>
      <c r="C2" s="34"/>
      <c r="D2" s="35"/>
    </row>
    <row r="3" spans="1:7" ht="9" customHeight="1">
      <c r="A3" s="39"/>
      <c r="B3" s="40"/>
      <c r="C3" s="40"/>
      <c r="D3" s="41"/>
    </row>
    <row r="4" spans="1:7" ht="15.5">
      <c r="A4" s="36" t="s">
        <v>920</v>
      </c>
      <c r="B4" s="38">
        <v>17266</v>
      </c>
      <c r="C4" s="37" t="s">
        <v>629</v>
      </c>
      <c r="D4" s="38"/>
    </row>
    <row r="5" spans="1:7" ht="15.5">
      <c r="A5" s="36" t="s">
        <v>697</v>
      </c>
      <c r="B5" s="74">
        <v>13046</v>
      </c>
      <c r="C5" s="37" t="s">
        <v>630</v>
      </c>
      <c r="D5" s="38"/>
    </row>
    <row r="6" spans="1:7" ht="15.5">
      <c r="A6" s="70" t="s">
        <v>698</v>
      </c>
      <c r="B6" s="71">
        <f>+B4-B5</f>
        <v>4220</v>
      </c>
      <c r="C6" s="37"/>
      <c r="D6" s="38"/>
    </row>
    <row r="7" spans="1:7" ht="15.5">
      <c r="A7" s="79"/>
      <c r="B7" s="80"/>
      <c r="C7" s="81"/>
      <c r="D7" s="38"/>
    </row>
    <row r="8" spans="1:7" ht="14" customHeight="1">
      <c r="A8" s="82" t="s">
        <v>701</v>
      </c>
      <c r="B8" s="81"/>
      <c r="C8" s="81"/>
      <c r="D8" s="41"/>
    </row>
    <row r="9" spans="1:7" ht="18.5" hidden="1" outlineLevel="1">
      <c r="A9" s="33" t="s">
        <v>699</v>
      </c>
      <c r="B9" s="49" t="s">
        <v>606</v>
      </c>
      <c r="C9" s="49" t="s">
        <v>564</v>
      </c>
      <c r="D9" s="49" t="s">
        <v>565</v>
      </c>
    </row>
    <row r="10" spans="1:7" ht="15.5" hidden="1" outlineLevel="1">
      <c r="A10" s="39" t="s">
        <v>631</v>
      </c>
      <c r="B10" s="43">
        <v>55760</v>
      </c>
      <c r="C10" s="69">
        <v>0.77900000000000003</v>
      </c>
      <c r="D10" s="41"/>
    </row>
    <row r="11" spans="1:7" ht="15.5" hidden="1" outlineLevel="1">
      <c r="A11" s="36" t="s">
        <v>632</v>
      </c>
      <c r="B11" s="43"/>
      <c r="C11" s="50"/>
      <c r="D11" s="41"/>
    </row>
    <row r="12" spans="1:7" ht="15.5" hidden="1" outlineLevel="1">
      <c r="A12" s="39" t="s">
        <v>633</v>
      </c>
      <c r="B12" s="43">
        <v>16332</v>
      </c>
      <c r="C12" s="50"/>
      <c r="D12" s="41"/>
    </row>
    <row r="13" spans="1:7" ht="15.5" hidden="1" outlineLevel="1">
      <c r="A13" s="53" t="s">
        <v>634</v>
      </c>
      <c r="B13" s="43"/>
      <c r="C13" s="50">
        <v>0.221</v>
      </c>
      <c r="D13" s="41"/>
    </row>
    <row r="14" spans="1:7" ht="15.5" hidden="1" outlineLevel="1">
      <c r="A14" s="36"/>
      <c r="B14" s="44">
        <f>SUM(B10:B13)</f>
        <v>72092</v>
      </c>
      <c r="C14" s="51">
        <f>SUM(C10:C13)</f>
        <v>1</v>
      </c>
      <c r="D14" s="44"/>
    </row>
    <row r="15" spans="1:7" ht="15.5" collapsed="1">
      <c r="A15" s="39"/>
      <c r="B15" s="40"/>
      <c r="C15" s="40"/>
      <c r="D15" s="41"/>
      <c r="G15" s="55"/>
    </row>
    <row r="16" spans="1:7" ht="15.5">
      <c r="A16" s="54" t="s">
        <v>700</v>
      </c>
      <c r="B16" s="83">
        <f>+B6-500</f>
        <v>3720</v>
      </c>
      <c r="C16" s="57" t="s">
        <v>563</v>
      </c>
      <c r="D16" s="54"/>
    </row>
    <row r="17" spans="1:4" ht="15.5">
      <c r="A17" s="54"/>
      <c r="B17" s="56"/>
      <c r="C17" s="54"/>
    </row>
    <row r="18" spans="1:4" ht="7" customHeight="1">
      <c r="A18" s="57"/>
      <c r="B18" s="68"/>
      <c r="C18" s="68"/>
      <c r="D18" s="68"/>
    </row>
    <row r="19" spans="1:4" s="68" customFormat="1" ht="1" customHeight="1">
      <c r="A19" s="52"/>
      <c r="B19" s="52"/>
      <c r="C19" s="52"/>
      <c r="D19" s="52"/>
    </row>
    <row r="20" spans="1:4" ht="14.5">
      <c r="A20" t="s">
        <v>693</v>
      </c>
      <c r="B20" s="77">
        <f>+'Underlag faktura'!F7</f>
        <v>1.9687654564194055E-2</v>
      </c>
      <c r="C20" s="78">
        <f>+B20*$B$16</f>
        <v>73.23807497880189</v>
      </c>
    </row>
    <row r="21" spans="1:4" ht="14.5">
      <c r="A21" t="s">
        <v>692</v>
      </c>
      <c r="B21" s="77">
        <f>+'Underlag faktura'!F8</f>
        <v>5.11053246949809E-2</v>
      </c>
      <c r="C21" s="78">
        <f t="shared" ref="C21:C32" si="0">+B21*$B$16</f>
        <v>190.11180786532896</v>
      </c>
    </row>
    <row r="22" spans="1:4" ht="14.5">
      <c r="A22" t="s">
        <v>691</v>
      </c>
      <c r="B22" s="77">
        <f>+'Underlag faktura'!F9</f>
        <v>8.6288001735636943E-2</v>
      </c>
      <c r="C22" s="78">
        <f t="shared" si="0"/>
        <v>320.99136645656944</v>
      </c>
    </row>
    <row r="23" spans="1:4" ht="14.5">
      <c r="A23" t="s">
        <v>690</v>
      </c>
      <c r="B23" s="77">
        <f>+'Underlag faktura'!F10</f>
        <v>2.3138289771125933E-2</v>
      </c>
      <c r="C23" s="78">
        <f t="shared" si="0"/>
        <v>86.074437948588468</v>
      </c>
    </row>
    <row r="24" spans="1:4" ht="14.5">
      <c r="A24" t="s">
        <v>689</v>
      </c>
      <c r="B24" s="77">
        <f>+'Underlag faktura'!F11</f>
        <v>2.9390858925899668E-2</v>
      </c>
      <c r="C24" s="78">
        <f t="shared" si="0"/>
        <v>109.33399520434676</v>
      </c>
    </row>
    <row r="25" spans="1:4" ht="14.5">
      <c r="A25" t="s">
        <v>688</v>
      </c>
      <c r="B25" s="77">
        <f>+'Underlag faktura'!F12</f>
        <v>0.3773730409976207</v>
      </c>
      <c r="C25" s="78">
        <f t="shared" si="0"/>
        <v>1403.827712511149</v>
      </c>
    </row>
    <row r="26" spans="1:4" ht="14.5">
      <c r="A26" t="s">
        <v>687</v>
      </c>
      <c r="B26" s="77">
        <f>+'Underlag faktura'!F13</f>
        <v>2.0839787337135856E-2</v>
      </c>
      <c r="C26" s="78">
        <f t="shared" si="0"/>
        <v>77.524008894145382</v>
      </c>
    </row>
    <row r="27" spans="1:4" ht="14.5">
      <c r="A27" t="s">
        <v>686</v>
      </c>
      <c r="B27" s="77">
        <f>+'Underlag faktura'!F14</f>
        <v>9.9154466984681194E-2</v>
      </c>
      <c r="C27" s="78">
        <f t="shared" si="0"/>
        <v>368.85461718301406</v>
      </c>
    </row>
    <row r="28" spans="1:4" ht="14.5">
      <c r="A28" t="s">
        <v>685</v>
      </c>
      <c r="B28" s="77">
        <f>+'Underlag faktura'!F15</f>
        <v>2.7026055434509474E-2</v>
      </c>
      <c r="C28" s="78">
        <f t="shared" si="0"/>
        <v>100.53692621637524</v>
      </c>
    </row>
    <row r="29" spans="1:4" ht="14.5">
      <c r="A29" t="s">
        <v>684</v>
      </c>
      <c r="B29" s="77">
        <f>+'Underlag faktura'!F16</f>
        <v>5.1730196359285219E-2</v>
      </c>
      <c r="C29" s="78">
        <f t="shared" si="0"/>
        <v>192.43633045654101</v>
      </c>
    </row>
    <row r="30" spans="1:4" ht="14.5">
      <c r="A30" t="s">
        <v>683</v>
      </c>
      <c r="B30" s="77">
        <f>+'Underlag faktura'!F17</f>
        <v>4.2813414233459302E-2</v>
      </c>
      <c r="C30" s="78">
        <f t="shared" si="0"/>
        <v>159.26590094846861</v>
      </c>
    </row>
    <row r="31" spans="1:4" ht="14.5">
      <c r="A31" t="s">
        <v>682</v>
      </c>
      <c r="B31" s="77">
        <f>+'Underlag faktura'!F18</f>
        <v>8.4249072209183942E-2</v>
      </c>
      <c r="C31" s="78">
        <f t="shared" si="0"/>
        <v>313.40654861816427</v>
      </c>
    </row>
    <row r="32" spans="1:4" ht="14.5">
      <c r="A32" t="s">
        <v>681</v>
      </c>
      <c r="B32" s="77">
        <f>+'Underlag faktura'!F19</f>
        <v>8.7203836752286767E-2</v>
      </c>
      <c r="C32" s="78">
        <f t="shared" si="0"/>
        <v>324.3982727185068</v>
      </c>
    </row>
    <row r="33" spans="1:3">
      <c r="A33" s="86" t="s">
        <v>921</v>
      </c>
      <c r="B33" s="84">
        <f>SUM(B20:B32)</f>
        <v>1</v>
      </c>
      <c r="C33" s="85">
        <f>SUM(C20:C32)</f>
        <v>3720</v>
      </c>
    </row>
    <row r="35" spans="1:3">
      <c r="A35" s="52" t="s">
        <v>702</v>
      </c>
    </row>
  </sheetData>
  <pageMargins left="0.75" right="0.75" top="1" bottom="1" header="0.5" footer="0.5"/>
  <pageSetup paperSize="9" orientation="portrait" r:id="rId1"/>
  <headerFooter alignWithMargins="0">
    <oddFooter>&amp;R&amp;F&amp;A</oddFooter>
  </headerFooter>
  <rowBreaks count="1" manualBreakCount="1">
    <brk id="17" max="2" man="1"/>
  </rowBreaks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2"/>
  <sheetViews>
    <sheetView topLeftCell="A294" workbookViewId="0">
      <selection activeCell="D297" sqref="D297"/>
    </sheetView>
  </sheetViews>
  <sheetFormatPr defaultRowHeight="14.5"/>
  <cols>
    <col min="1" max="1" width="58.54296875" bestFit="1" customWidth="1"/>
    <col min="2" max="2" width="16.81640625" customWidth="1"/>
  </cols>
  <sheetData>
    <row r="1" spans="1:5">
      <c r="A1" s="1" t="s">
        <v>919</v>
      </c>
      <c r="B1" t="s" vm="4">
        <v>2</v>
      </c>
    </row>
    <row r="2" spans="1:5">
      <c r="A2" s="1" t="s">
        <v>1</v>
      </c>
      <c r="B2" t="s" vm="2">
        <v>2</v>
      </c>
    </row>
    <row r="3" spans="1:5">
      <c r="A3" s="1" t="s">
        <v>0</v>
      </c>
      <c r="B3" t="s" vm="1">
        <v>703</v>
      </c>
    </row>
    <row r="4" spans="1:5">
      <c r="A4" s="1" t="s">
        <v>153</v>
      </c>
      <c r="B4" t="s" vm="3">
        <v>2</v>
      </c>
    </row>
    <row r="6" spans="1:5">
      <c r="A6" s="1" t="s">
        <v>628</v>
      </c>
      <c r="B6" t="s">
        <v>3</v>
      </c>
    </row>
    <row r="7" spans="1:5">
      <c r="A7" s="72" t="s">
        <v>714</v>
      </c>
      <c r="B7" s="76">
        <v>0</v>
      </c>
    </row>
    <row r="8" spans="1:5">
      <c r="A8" s="72" t="s">
        <v>715</v>
      </c>
      <c r="B8" s="76">
        <v>15210</v>
      </c>
    </row>
    <row r="9" spans="1:5">
      <c r="A9" s="72" t="s">
        <v>716</v>
      </c>
      <c r="B9" s="76">
        <v>485546.75</v>
      </c>
    </row>
    <row r="10" spans="1:5">
      <c r="A10" s="72" t="s">
        <v>717</v>
      </c>
      <c r="B10" s="76">
        <v>42539.040000000008</v>
      </c>
      <c r="E10">
        <f>1.6/89</f>
        <v>1.7977528089887642E-2</v>
      </c>
    </row>
    <row r="11" spans="1:5">
      <c r="A11" s="72" t="s">
        <v>718</v>
      </c>
      <c r="B11" s="76">
        <v>18689.48</v>
      </c>
    </row>
    <row r="12" spans="1:5">
      <c r="A12" s="72" t="s">
        <v>636</v>
      </c>
      <c r="B12" s="76">
        <v>1102169.5999999999</v>
      </c>
    </row>
    <row r="13" spans="1:5">
      <c r="A13" s="72" t="s">
        <v>719</v>
      </c>
      <c r="B13" s="76">
        <v>185198</v>
      </c>
    </row>
    <row r="14" spans="1:5">
      <c r="A14" s="72" t="s">
        <v>720</v>
      </c>
      <c r="B14" s="76">
        <v>4311.2</v>
      </c>
    </row>
    <row r="15" spans="1:5">
      <c r="A15" s="72" t="s">
        <v>721</v>
      </c>
      <c r="B15" s="76">
        <v>26786.68</v>
      </c>
    </row>
    <row r="16" spans="1:5">
      <c r="A16" s="72" t="s">
        <v>722</v>
      </c>
      <c r="B16" s="76">
        <v>5012.2</v>
      </c>
    </row>
    <row r="17" spans="1:5">
      <c r="A17" s="72" t="s">
        <v>723</v>
      </c>
      <c r="B17" s="76">
        <v>27360.039999999997</v>
      </c>
    </row>
    <row r="18" spans="1:5">
      <c r="A18" s="72" t="s">
        <v>724</v>
      </c>
      <c r="B18" s="76">
        <v>25085.879999999997</v>
      </c>
    </row>
    <row r="19" spans="1:5">
      <c r="A19" s="72" t="s">
        <v>725</v>
      </c>
      <c r="B19" s="76">
        <v>5682.5599999999995</v>
      </c>
    </row>
    <row r="20" spans="1:5">
      <c r="A20" s="72" t="s">
        <v>726</v>
      </c>
      <c r="B20" s="76">
        <v>1161277.2</v>
      </c>
      <c r="E20">
        <f>4.678/89</f>
        <v>5.2561797752808989E-2</v>
      </c>
    </row>
    <row r="21" spans="1:5">
      <c r="A21" s="72" t="s">
        <v>727</v>
      </c>
      <c r="B21" s="76">
        <v>3023.6099999999997</v>
      </c>
    </row>
    <row r="22" spans="1:5">
      <c r="A22" s="72" t="s">
        <v>728</v>
      </c>
      <c r="B22" s="76">
        <v>28889.96</v>
      </c>
    </row>
    <row r="23" spans="1:5">
      <c r="A23" s="72" t="s">
        <v>729</v>
      </c>
      <c r="B23" s="76">
        <v>7593.12</v>
      </c>
    </row>
    <row r="24" spans="1:5">
      <c r="A24" s="72" t="s">
        <v>730</v>
      </c>
      <c r="B24" s="76">
        <v>1251.3599999999999</v>
      </c>
    </row>
    <row r="25" spans="1:5">
      <c r="A25" s="72" t="s">
        <v>731</v>
      </c>
      <c r="B25" s="76">
        <v>21760</v>
      </c>
    </row>
    <row r="26" spans="1:5">
      <c r="A26" s="72" t="s">
        <v>732</v>
      </c>
      <c r="B26" s="76">
        <v>44389.7</v>
      </c>
    </row>
    <row r="27" spans="1:5">
      <c r="A27" s="72" t="s">
        <v>637</v>
      </c>
      <c r="B27" s="76">
        <v>2954923.9800000023</v>
      </c>
    </row>
    <row r="28" spans="1:5">
      <c r="A28" s="72" t="s">
        <v>734</v>
      </c>
      <c r="B28" s="76">
        <v>223098</v>
      </c>
    </row>
    <row r="29" spans="1:5">
      <c r="A29" s="72" t="s">
        <v>638</v>
      </c>
      <c r="B29" s="76">
        <v>4574.68</v>
      </c>
    </row>
    <row r="30" spans="1:5">
      <c r="A30" s="72" t="s">
        <v>639</v>
      </c>
      <c r="B30" s="76">
        <v>3027.8500000000008</v>
      </c>
    </row>
    <row r="31" spans="1:5">
      <c r="A31" s="72" t="s">
        <v>733</v>
      </c>
      <c r="B31" s="76">
        <v>30564.76</v>
      </c>
    </row>
    <row r="32" spans="1:5">
      <c r="A32" s="72" t="s">
        <v>735</v>
      </c>
      <c r="B32" s="76">
        <v>8721.82</v>
      </c>
    </row>
    <row r="33" spans="1:5">
      <c r="A33" s="72" t="s">
        <v>739</v>
      </c>
      <c r="B33" s="76">
        <v>14241.21</v>
      </c>
    </row>
    <row r="34" spans="1:5">
      <c r="A34" s="72" t="s">
        <v>736</v>
      </c>
      <c r="B34" s="76">
        <v>5731.9</v>
      </c>
    </row>
    <row r="35" spans="1:5">
      <c r="A35" s="72" t="s">
        <v>737</v>
      </c>
      <c r="B35" s="76">
        <v>12463.78</v>
      </c>
    </row>
    <row r="36" spans="1:5">
      <c r="A36" s="72" t="s">
        <v>738</v>
      </c>
      <c r="B36" s="76">
        <v>3172.06</v>
      </c>
    </row>
    <row r="37" spans="1:5">
      <c r="A37" s="72" t="s">
        <v>757</v>
      </c>
      <c r="B37" s="76">
        <v>11755.7</v>
      </c>
    </row>
    <row r="38" spans="1:5">
      <c r="A38" s="72" t="s">
        <v>741</v>
      </c>
      <c r="B38" s="76">
        <v>309677.69000000006</v>
      </c>
      <c r="E38">
        <f>7.671/89</f>
        <v>8.6191011235955059E-2</v>
      </c>
    </row>
    <row r="39" spans="1:5">
      <c r="A39" s="72" t="s">
        <v>740</v>
      </c>
      <c r="B39" s="76">
        <v>11265.960000000001</v>
      </c>
    </row>
    <row r="40" spans="1:5">
      <c r="A40" s="72" t="s">
        <v>742</v>
      </c>
      <c r="B40" s="76">
        <v>69520.430000000008</v>
      </c>
    </row>
    <row r="41" spans="1:5">
      <c r="A41" s="72" t="s">
        <v>743</v>
      </c>
      <c r="B41" s="76">
        <v>5626.81</v>
      </c>
    </row>
    <row r="42" spans="1:5">
      <c r="A42" s="72" t="s">
        <v>744</v>
      </c>
      <c r="B42" s="76">
        <v>128460.68</v>
      </c>
    </row>
    <row r="43" spans="1:5">
      <c r="A43" s="72" t="s">
        <v>745</v>
      </c>
      <c r="B43" s="76">
        <v>805492.32</v>
      </c>
    </row>
    <row r="44" spans="1:5">
      <c r="A44" s="72" t="s">
        <v>746</v>
      </c>
      <c r="B44" s="76">
        <v>96836.37999999999</v>
      </c>
    </row>
    <row r="45" spans="1:5">
      <c r="A45" s="72" t="s">
        <v>747</v>
      </c>
      <c r="B45" s="76">
        <v>66230.02</v>
      </c>
    </row>
    <row r="46" spans="1:5">
      <c r="A46" s="72" t="s">
        <v>748</v>
      </c>
      <c r="B46" s="76">
        <v>104667.36</v>
      </c>
    </row>
    <row r="47" spans="1:5">
      <c r="A47" s="72" t="s">
        <v>751</v>
      </c>
      <c r="B47" s="76">
        <v>6280.8099999999986</v>
      </c>
    </row>
    <row r="48" spans="1:5">
      <c r="A48" s="72" t="s">
        <v>749</v>
      </c>
      <c r="B48" s="76">
        <v>6663.06</v>
      </c>
    </row>
    <row r="49" spans="1:5">
      <c r="A49" s="72" t="s">
        <v>750</v>
      </c>
      <c r="B49" s="76">
        <v>2424</v>
      </c>
    </row>
    <row r="50" spans="1:5">
      <c r="A50" s="72" t="s">
        <v>752</v>
      </c>
      <c r="B50" s="76">
        <v>258523.43</v>
      </c>
    </row>
    <row r="51" spans="1:5">
      <c r="A51" s="72" t="s">
        <v>753</v>
      </c>
      <c r="B51" s="76">
        <v>20331</v>
      </c>
    </row>
    <row r="52" spans="1:5">
      <c r="A52" s="72" t="s">
        <v>640</v>
      </c>
      <c r="B52" s="76">
        <v>5363392.4899999751</v>
      </c>
    </row>
    <row r="53" spans="1:5">
      <c r="A53" s="72" t="s">
        <v>755</v>
      </c>
      <c r="B53" s="76">
        <v>1824.65</v>
      </c>
    </row>
    <row r="54" spans="1:5">
      <c r="A54" s="72" t="s">
        <v>754</v>
      </c>
      <c r="B54" s="76">
        <v>132132.15</v>
      </c>
    </row>
    <row r="55" spans="1:5">
      <c r="A55" s="72" t="s">
        <v>756</v>
      </c>
      <c r="B55" s="76">
        <v>270844.07999999996</v>
      </c>
    </row>
    <row r="56" spans="1:5">
      <c r="A56" s="72" t="s">
        <v>918</v>
      </c>
      <c r="B56" s="76">
        <v>1814</v>
      </c>
    </row>
    <row r="57" spans="1:5">
      <c r="A57" s="72" t="s">
        <v>758</v>
      </c>
      <c r="B57" s="76">
        <v>475978.29</v>
      </c>
    </row>
    <row r="58" spans="1:5">
      <c r="A58" s="72" t="s">
        <v>759</v>
      </c>
      <c r="B58" s="76">
        <v>34135.800000000003</v>
      </c>
      <c r="E58">
        <f>1.97/89</f>
        <v>2.2134831460674156E-2</v>
      </c>
    </row>
    <row r="59" spans="1:5">
      <c r="A59" s="72" t="s">
        <v>704</v>
      </c>
      <c r="B59" s="76">
        <v>1459299.6999999962</v>
      </c>
    </row>
    <row r="60" spans="1:5">
      <c r="A60" s="72" t="s">
        <v>760</v>
      </c>
      <c r="B60" s="76">
        <v>178155</v>
      </c>
    </row>
    <row r="61" spans="1:5">
      <c r="A61" s="72" t="s">
        <v>761</v>
      </c>
      <c r="B61" s="76">
        <v>2343.84</v>
      </c>
    </row>
    <row r="62" spans="1:5">
      <c r="A62" s="72" t="s">
        <v>762</v>
      </c>
      <c r="B62" s="76">
        <v>281890.08999999997</v>
      </c>
    </row>
    <row r="63" spans="1:5">
      <c r="A63" s="72" t="s">
        <v>763</v>
      </c>
      <c r="B63" s="76">
        <v>12020.16</v>
      </c>
      <c r="E63">
        <f>2.5/89</f>
        <v>2.8089887640449437E-2</v>
      </c>
    </row>
    <row r="64" spans="1:5">
      <c r="A64" s="72" t="s">
        <v>705</v>
      </c>
      <c r="B64" s="76">
        <v>1692209.0799999984</v>
      </c>
    </row>
    <row r="65" spans="1:5">
      <c r="A65" s="72" t="s">
        <v>764</v>
      </c>
      <c r="B65" s="76">
        <v>143656.56999999998</v>
      </c>
    </row>
    <row r="66" spans="1:5">
      <c r="A66" s="72" t="s">
        <v>765</v>
      </c>
      <c r="B66" s="76">
        <v>24185.52</v>
      </c>
    </row>
    <row r="67" spans="1:5">
      <c r="A67" s="72" t="s">
        <v>766</v>
      </c>
      <c r="B67" s="76">
        <v>152603.70000000001</v>
      </c>
    </row>
    <row r="68" spans="1:5">
      <c r="A68" s="72" t="s">
        <v>767</v>
      </c>
      <c r="B68" s="76">
        <v>34206.86</v>
      </c>
    </row>
    <row r="69" spans="1:5">
      <c r="A69" s="72" t="s">
        <v>641</v>
      </c>
      <c r="B69" s="76">
        <v>21039.279999999999</v>
      </c>
    </row>
    <row r="70" spans="1:5">
      <c r="A70" s="72" t="s">
        <v>768</v>
      </c>
      <c r="B70" s="76">
        <v>1006.7700000000001</v>
      </c>
    </row>
    <row r="71" spans="1:5">
      <c r="A71" s="72" t="s">
        <v>642</v>
      </c>
      <c r="B71" s="76">
        <v>61790.37000000001</v>
      </c>
    </row>
    <row r="72" spans="1:5">
      <c r="A72" s="72" t="s">
        <v>643</v>
      </c>
      <c r="B72" s="76">
        <v>952.26999999999987</v>
      </c>
      <c r="E72">
        <f>32/89</f>
        <v>0.3595505617977528</v>
      </c>
    </row>
    <row r="73" spans="1:5">
      <c r="A73" s="72" t="s">
        <v>769</v>
      </c>
      <c r="B73" s="76">
        <v>256.23</v>
      </c>
    </row>
    <row r="74" spans="1:5">
      <c r="A74" s="72" t="s">
        <v>770</v>
      </c>
      <c r="B74" s="76">
        <v>2933.4399999999996</v>
      </c>
    </row>
    <row r="75" spans="1:5">
      <c r="A75" s="72" t="s">
        <v>615</v>
      </c>
      <c r="B75" s="76">
        <v>1374.85</v>
      </c>
    </row>
    <row r="76" spans="1:5">
      <c r="A76" s="72" t="s">
        <v>771</v>
      </c>
      <c r="B76" s="76">
        <v>39312.300000000003</v>
      </c>
    </row>
    <row r="77" spans="1:5">
      <c r="A77" s="72" t="s">
        <v>644</v>
      </c>
      <c r="B77" s="76">
        <v>2882</v>
      </c>
    </row>
    <row r="78" spans="1:5">
      <c r="A78" s="72" t="s">
        <v>772</v>
      </c>
      <c r="B78" s="76">
        <v>4908.6000000000004</v>
      </c>
    </row>
    <row r="79" spans="1:5">
      <c r="A79" s="72" t="s">
        <v>609</v>
      </c>
      <c r="B79" s="76">
        <v>21960.010000000002</v>
      </c>
    </row>
    <row r="80" spans="1:5">
      <c r="A80" s="72" t="s">
        <v>645</v>
      </c>
      <c r="B80" s="76">
        <v>698</v>
      </c>
    </row>
    <row r="81" spans="1:2">
      <c r="A81" s="72" t="s">
        <v>610</v>
      </c>
      <c r="B81" s="76">
        <v>89857.450000000012</v>
      </c>
    </row>
    <row r="82" spans="1:2">
      <c r="A82" s="72" t="s">
        <v>646</v>
      </c>
      <c r="B82" s="76">
        <v>55001.479999999996</v>
      </c>
    </row>
    <row r="83" spans="1:2">
      <c r="A83" s="72" t="s">
        <v>773</v>
      </c>
      <c r="B83" s="76">
        <v>23.37</v>
      </c>
    </row>
    <row r="84" spans="1:2">
      <c r="A84" s="72" t="s">
        <v>774</v>
      </c>
      <c r="B84" s="76">
        <v>28065.159999999996</v>
      </c>
    </row>
    <row r="85" spans="1:2">
      <c r="A85" s="72" t="s">
        <v>622</v>
      </c>
      <c r="B85" s="76">
        <v>38295.119999999988</v>
      </c>
    </row>
    <row r="86" spans="1:2">
      <c r="A86" s="72" t="s">
        <v>775</v>
      </c>
      <c r="B86" s="76">
        <v>2151.2699999999995</v>
      </c>
    </row>
    <row r="87" spans="1:2">
      <c r="A87" s="72" t="s">
        <v>776</v>
      </c>
      <c r="B87" s="76">
        <v>1987.5700000000002</v>
      </c>
    </row>
    <row r="88" spans="1:2">
      <c r="A88" s="72" t="s">
        <v>608</v>
      </c>
      <c r="B88" s="76">
        <v>22787.269999999997</v>
      </c>
    </row>
    <row r="89" spans="1:2">
      <c r="A89" s="72" t="s">
        <v>777</v>
      </c>
      <c r="B89" s="76">
        <v>29679.660000000007</v>
      </c>
    </row>
    <row r="90" spans="1:2">
      <c r="A90" s="72" t="s">
        <v>647</v>
      </c>
      <c r="B90" s="76">
        <v>29742.84</v>
      </c>
    </row>
    <row r="91" spans="1:2">
      <c r="A91" s="72" t="s">
        <v>778</v>
      </c>
      <c r="B91" s="76">
        <v>22865.480000000003</v>
      </c>
    </row>
    <row r="92" spans="1:2">
      <c r="A92" s="72" t="s">
        <v>779</v>
      </c>
      <c r="B92" s="76">
        <v>15134.440000000002</v>
      </c>
    </row>
    <row r="93" spans="1:2">
      <c r="A93" s="72" t="s">
        <v>780</v>
      </c>
      <c r="B93" s="76">
        <v>26523.239999999998</v>
      </c>
    </row>
    <row r="94" spans="1:2">
      <c r="A94" s="72" t="s">
        <v>635</v>
      </c>
      <c r="B94" s="76">
        <v>21867.98</v>
      </c>
    </row>
    <row r="95" spans="1:2">
      <c r="A95" s="72" t="s">
        <v>781</v>
      </c>
      <c r="B95" s="76">
        <v>700.40000000000009</v>
      </c>
    </row>
    <row r="96" spans="1:2">
      <c r="A96" s="72" t="s">
        <v>59</v>
      </c>
      <c r="B96" s="76">
        <v>1133449.8699999982</v>
      </c>
    </row>
    <row r="97" spans="1:2">
      <c r="A97" s="72" t="s">
        <v>782</v>
      </c>
      <c r="B97" s="76">
        <v>332014.32999999996</v>
      </c>
    </row>
    <row r="98" spans="1:2">
      <c r="A98" s="72" t="s">
        <v>783</v>
      </c>
      <c r="B98" s="76">
        <v>9707.880000000001</v>
      </c>
    </row>
    <row r="99" spans="1:2">
      <c r="A99" s="72" t="s">
        <v>60</v>
      </c>
      <c r="B99" s="76">
        <v>1790834.0899999999</v>
      </c>
    </row>
    <row r="100" spans="1:2">
      <c r="A100" s="72" t="s">
        <v>784</v>
      </c>
      <c r="B100" s="76">
        <v>578670.30000000005</v>
      </c>
    </row>
    <row r="101" spans="1:2">
      <c r="A101" s="72" t="s">
        <v>785</v>
      </c>
      <c r="B101" s="76">
        <v>5949.6999999999989</v>
      </c>
    </row>
    <row r="102" spans="1:2">
      <c r="A102" s="72" t="s">
        <v>648</v>
      </c>
      <c r="B102" s="76">
        <v>8068.06</v>
      </c>
    </row>
    <row r="103" spans="1:2">
      <c r="A103" s="72" t="s">
        <v>786</v>
      </c>
      <c r="B103" s="76">
        <v>66998.100000000006</v>
      </c>
    </row>
    <row r="104" spans="1:2">
      <c r="A104" s="72" t="s">
        <v>787</v>
      </c>
      <c r="B104" s="76">
        <v>36865.299999999996</v>
      </c>
    </row>
    <row r="105" spans="1:2">
      <c r="A105" s="72" t="s">
        <v>788</v>
      </c>
      <c r="B105" s="76">
        <v>78211.710000000006</v>
      </c>
    </row>
    <row r="106" spans="1:2">
      <c r="A106" s="72" t="s">
        <v>789</v>
      </c>
      <c r="B106" s="76">
        <v>820829.24</v>
      </c>
    </row>
    <row r="107" spans="1:2">
      <c r="A107" s="72" t="s">
        <v>790</v>
      </c>
      <c r="B107" s="76">
        <v>46002.200000000004</v>
      </c>
    </row>
    <row r="108" spans="1:2">
      <c r="A108" s="72" t="s">
        <v>706</v>
      </c>
      <c r="B108" s="76">
        <v>2523840.9999999981</v>
      </c>
    </row>
    <row r="109" spans="1:2">
      <c r="A109" s="72" t="s">
        <v>61</v>
      </c>
      <c r="B109" s="76">
        <v>1901751.5299999961</v>
      </c>
    </row>
    <row r="110" spans="1:2">
      <c r="A110" s="72" t="s">
        <v>791</v>
      </c>
      <c r="B110" s="76">
        <v>722997.12999999989</v>
      </c>
    </row>
    <row r="111" spans="1:2">
      <c r="A111" s="72" t="s">
        <v>792</v>
      </c>
      <c r="B111" s="76">
        <v>23420.34</v>
      </c>
    </row>
    <row r="112" spans="1:2">
      <c r="A112" s="72" t="s">
        <v>62</v>
      </c>
      <c r="B112" s="76">
        <v>2468526.41</v>
      </c>
    </row>
    <row r="113" spans="1:2">
      <c r="A113" s="72" t="s">
        <v>793</v>
      </c>
      <c r="B113" s="76">
        <v>924463.15</v>
      </c>
    </row>
    <row r="114" spans="1:2">
      <c r="A114" s="72" t="s">
        <v>794</v>
      </c>
      <c r="B114" s="76">
        <v>15837.48</v>
      </c>
    </row>
    <row r="115" spans="1:2">
      <c r="A115" s="72" t="s">
        <v>63</v>
      </c>
      <c r="B115" s="76">
        <v>1965498.4999999981</v>
      </c>
    </row>
    <row r="116" spans="1:2">
      <c r="A116" s="72" t="s">
        <v>795</v>
      </c>
      <c r="B116" s="76">
        <v>596269.64</v>
      </c>
    </row>
    <row r="117" spans="1:2">
      <c r="A117" s="72" t="s">
        <v>796</v>
      </c>
      <c r="B117" s="76">
        <v>37687.9</v>
      </c>
    </row>
    <row r="118" spans="1:2">
      <c r="A118" s="72" t="s">
        <v>64</v>
      </c>
      <c r="B118" s="76">
        <v>2305582.7800000017</v>
      </c>
    </row>
    <row r="119" spans="1:2">
      <c r="A119" s="72" t="s">
        <v>797</v>
      </c>
      <c r="B119" s="76">
        <v>821023.4800000001</v>
      </c>
    </row>
    <row r="120" spans="1:2">
      <c r="A120" s="72" t="s">
        <v>798</v>
      </c>
      <c r="B120" s="76">
        <v>44804.800000000003</v>
      </c>
    </row>
    <row r="121" spans="1:2">
      <c r="A121" s="72" t="s">
        <v>649</v>
      </c>
      <c r="B121" s="76">
        <v>1002642.9499999988</v>
      </c>
    </row>
    <row r="122" spans="1:2">
      <c r="A122" s="72" t="s">
        <v>799</v>
      </c>
      <c r="B122" s="76">
        <v>110185.21999999997</v>
      </c>
    </row>
    <row r="123" spans="1:2">
      <c r="A123" s="72" t="s">
        <v>800</v>
      </c>
      <c r="B123" s="76">
        <v>14345.1</v>
      </c>
    </row>
    <row r="124" spans="1:2">
      <c r="A124" s="72" t="s">
        <v>65</v>
      </c>
      <c r="B124" s="76">
        <v>2521147.9900000067</v>
      </c>
    </row>
    <row r="125" spans="1:2">
      <c r="A125" s="72" t="s">
        <v>801</v>
      </c>
      <c r="B125" s="76">
        <v>918061.21</v>
      </c>
    </row>
    <row r="126" spans="1:2">
      <c r="A126" s="72" t="s">
        <v>802</v>
      </c>
      <c r="B126" s="76">
        <v>37045.619999999995</v>
      </c>
    </row>
    <row r="127" spans="1:2">
      <c r="A127" s="72" t="s">
        <v>66</v>
      </c>
      <c r="B127" s="76">
        <v>1548193.1899999941</v>
      </c>
    </row>
    <row r="128" spans="1:2">
      <c r="A128" s="72" t="s">
        <v>803</v>
      </c>
      <c r="B128" s="76">
        <v>850199.12999999977</v>
      </c>
    </row>
    <row r="129" spans="1:2">
      <c r="A129" s="72" t="s">
        <v>804</v>
      </c>
      <c r="B129" s="76">
        <v>18325.599999999999</v>
      </c>
    </row>
    <row r="130" spans="1:2">
      <c r="A130" s="72" t="s">
        <v>67</v>
      </c>
      <c r="B130" s="76">
        <v>3128967.5200000042</v>
      </c>
    </row>
    <row r="131" spans="1:2">
      <c r="A131" s="72" t="s">
        <v>805</v>
      </c>
      <c r="B131" s="76">
        <v>1048897.6399999999</v>
      </c>
    </row>
    <row r="132" spans="1:2">
      <c r="A132" s="72" t="s">
        <v>806</v>
      </c>
      <c r="B132" s="76">
        <v>26813.940000000002</v>
      </c>
    </row>
    <row r="133" spans="1:2">
      <c r="A133" s="72" t="s">
        <v>707</v>
      </c>
      <c r="B133" s="76">
        <v>1816.43</v>
      </c>
    </row>
    <row r="134" spans="1:2">
      <c r="A134" s="72" t="s">
        <v>807</v>
      </c>
      <c r="B134" s="76">
        <v>6236.08</v>
      </c>
    </row>
    <row r="135" spans="1:2">
      <c r="A135" s="72" t="s">
        <v>611</v>
      </c>
      <c r="B135" s="76">
        <v>31282.560000000001</v>
      </c>
    </row>
    <row r="136" spans="1:2">
      <c r="A136" s="72" t="s">
        <v>650</v>
      </c>
      <c r="B136" s="76">
        <v>11487.8</v>
      </c>
    </row>
    <row r="137" spans="1:2">
      <c r="A137" s="72" t="s">
        <v>811</v>
      </c>
      <c r="B137" s="76">
        <v>93209.34</v>
      </c>
    </row>
    <row r="138" spans="1:2">
      <c r="A138" s="72" t="s">
        <v>812</v>
      </c>
      <c r="B138" s="76">
        <v>5148</v>
      </c>
    </row>
    <row r="139" spans="1:2">
      <c r="A139" s="72" t="s">
        <v>813</v>
      </c>
      <c r="B139" s="76">
        <v>2036.4000000000005</v>
      </c>
    </row>
    <row r="140" spans="1:2">
      <c r="A140" s="72" t="s">
        <v>708</v>
      </c>
      <c r="B140" s="76">
        <v>698</v>
      </c>
    </row>
    <row r="141" spans="1:2">
      <c r="A141" s="72" t="s">
        <v>651</v>
      </c>
      <c r="B141" s="76">
        <v>28386.359999999997</v>
      </c>
    </row>
    <row r="142" spans="1:2">
      <c r="A142" s="72" t="s">
        <v>814</v>
      </c>
      <c r="B142" s="76">
        <v>3822.6400000000003</v>
      </c>
    </row>
    <row r="143" spans="1:2">
      <c r="A143" s="72" t="s">
        <v>808</v>
      </c>
      <c r="B143" s="76">
        <v>739.78</v>
      </c>
    </row>
    <row r="144" spans="1:2">
      <c r="A144" s="72" t="s">
        <v>809</v>
      </c>
      <c r="B144" s="76">
        <v>4623.7199999999993</v>
      </c>
    </row>
    <row r="145" spans="1:2">
      <c r="A145" s="72" t="s">
        <v>652</v>
      </c>
      <c r="B145" s="76">
        <v>45229.520000000011</v>
      </c>
    </row>
    <row r="146" spans="1:2">
      <c r="A146" s="72" t="s">
        <v>810</v>
      </c>
      <c r="B146" s="76">
        <v>1716.96</v>
      </c>
    </row>
    <row r="147" spans="1:2">
      <c r="A147" s="72" t="s">
        <v>816</v>
      </c>
      <c r="B147" s="76">
        <v>304</v>
      </c>
    </row>
    <row r="148" spans="1:2">
      <c r="A148" s="72" t="s">
        <v>709</v>
      </c>
      <c r="B148" s="76">
        <v>8406.98</v>
      </c>
    </row>
    <row r="149" spans="1:2">
      <c r="A149" s="72" t="s">
        <v>815</v>
      </c>
      <c r="B149" s="76">
        <v>509</v>
      </c>
    </row>
    <row r="150" spans="1:2">
      <c r="A150" s="72" t="s">
        <v>612</v>
      </c>
      <c r="B150" s="76">
        <v>952.26999999999975</v>
      </c>
    </row>
    <row r="151" spans="1:2">
      <c r="A151" s="72" t="s">
        <v>613</v>
      </c>
      <c r="B151" s="76">
        <v>68564.58</v>
      </c>
    </row>
    <row r="152" spans="1:2">
      <c r="A152" s="72" t="s">
        <v>653</v>
      </c>
      <c r="B152" s="76">
        <v>19934.900000000001</v>
      </c>
    </row>
    <row r="153" spans="1:2">
      <c r="A153" s="72" t="s">
        <v>817</v>
      </c>
      <c r="B153" s="76">
        <v>18605.3</v>
      </c>
    </row>
    <row r="154" spans="1:2">
      <c r="A154" s="72" t="s">
        <v>828</v>
      </c>
      <c r="B154" s="76">
        <v>44206.04</v>
      </c>
    </row>
    <row r="155" spans="1:2">
      <c r="A155" s="72" t="s">
        <v>624</v>
      </c>
      <c r="B155" s="76">
        <v>78567.239999999991</v>
      </c>
    </row>
    <row r="156" spans="1:2">
      <c r="A156" s="72" t="s">
        <v>654</v>
      </c>
      <c r="B156" s="76">
        <v>86152.569999999978</v>
      </c>
    </row>
    <row r="157" spans="1:2">
      <c r="A157" s="72" t="s">
        <v>829</v>
      </c>
      <c r="B157" s="76">
        <v>2659</v>
      </c>
    </row>
    <row r="158" spans="1:2">
      <c r="A158" s="72" t="s">
        <v>655</v>
      </c>
      <c r="B158" s="76">
        <v>136378.69</v>
      </c>
    </row>
    <row r="159" spans="1:2">
      <c r="A159" s="72" t="s">
        <v>656</v>
      </c>
      <c r="B159" s="76">
        <v>19185.339999999997</v>
      </c>
    </row>
    <row r="160" spans="1:2">
      <c r="A160" s="72" t="s">
        <v>818</v>
      </c>
      <c r="B160" s="76">
        <v>47906.83</v>
      </c>
    </row>
    <row r="161" spans="1:2">
      <c r="A161" s="72" t="s">
        <v>819</v>
      </c>
      <c r="B161" s="76">
        <v>14947.54</v>
      </c>
    </row>
    <row r="162" spans="1:2">
      <c r="A162" s="72" t="s">
        <v>657</v>
      </c>
      <c r="B162" s="76">
        <v>48140.420000000013</v>
      </c>
    </row>
    <row r="163" spans="1:2">
      <c r="A163" s="72" t="s">
        <v>820</v>
      </c>
      <c r="B163" s="76">
        <v>15521.02</v>
      </c>
    </row>
    <row r="164" spans="1:2">
      <c r="A164" s="72" t="s">
        <v>821</v>
      </c>
      <c r="B164" s="76">
        <v>77410</v>
      </c>
    </row>
    <row r="165" spans="1:2">
      <c r="A165" s="72" t="s">
        <v>658</v>
      </c>
      <c r="B165" s="76">
        <v>23895.200000000004</v>
      </c>
    </row>
    <row r="166" spans="1:2">
      <c r="A166" s="72" t="s">
        <v>822</v>
      </c>
      <c r="B166" s="76">
        <v>367.92</v>
      </c>
    </row>
    <row r="167" spans="1:2">
      <c r="A167" s="72" t="s">
        <v>659</v>
      </c>
      <c r="B167" s="76">
        <v>63052.719999999994</v>
      </c>
    </row>
    <row r="168" spans="1:2">
      <c r="A168" s="72" t="s">
        <v>823</v>
      </c>
      <c r="B168" s="76">
        <v>858.48</v>
      </c>
    </row>
    <row r="169" spans="1:2">
      <c r="A169" s="72" t="s">
        <v>660</v>
      </c>
      <c r="B169" s="76">
        <v>43527.64</v>
      </c>
    </row>
    <row r="170" spans="1:2">
      <c r="A170" s="72" t="s">
        <v>623</v>
      </c>
      <c r="B170" s="76">
        <v>1124.73</v>
      </c>
    </row>
    <row r="171" spans="1:2">
      <c r="A171" s="72" t="s">
        <v>824</v>
      </c>
      <c r="B171" s="76">
        <v>5944.84</v>
      </c>
    </row>
    <row r="172" spans="1:2">
      <c r="A172" s="72" t="s">
        <v>614</v>
      </c>
      <c r="B172" s="76">
        <v>78489.410000000033</v>
      </c>
    </row>
    <row r="173" spans="1:2">
      <c r="A173" s="72" t="s">
        <v>825</v>
      </c>
      <c r="B173" s="76">
        <v>14279.529999999999</v>
      </c>
    </row>
    <row r="174" spans="1:2">
      <c r="A174" s="72" t="s">
        <v>826</v>
      </c>
      <c r="B174" s="76">
        <v>3739.98</v>
      </c>
    </row>
    <row r="175" spans="1:2">
      <c r="A175" s="72" t="s">
        <v>827</v>
      </c>
      <c r="B175" s="76">
        <v>58063.83</v>
      </c>
    </row>
    <row r="176" spans="1:2">
      <c r="A176" s="72" t="s">
        <v>830</v>
      </c>
      <c r="B176" s="76">
        <v>17.399999999999999</v>
      </c>
    </row>
    <row r="177" spans="1:5">
      <c r="A177" s="72" t="s">
        <v>831</v>
      </c>
      <c r="B177" s="76">
        <v>459</v>
      </c>
    </row>
    <row r="178" spans="1:5">
      <c r="A178" s="72" t="s">
        <v>832</v>
      </c>
      <c r="B178" s="76">
        <v>0</v>
      </c>
    </row>
    <row r="179" spans="1:5">
      <c r="A179" s="72" t="s">
        <v>833</v>
      </c>
      <c r="B179" s="76">
        <v>200</v>
      </c>
    </row>
    <row r="180" spans="1:5">
      <c r="A180" s="72" t="s">
        <v>616</v>
      </c>
      <c r="B180" s="76">
        <v>47971.18</v>
      </c>
    </row>
    <row r="181" spans="1:5">
      <c r="A181" s="72" t="s">
        <v>834</v>
      </c>
      <c r="B181" s="76">
        <v>2210.2099999999996</v>
      </c>
    </row>
    <row r="182" spans="1:5">
      <c r="A182" s="72" t="s">
        <v>835</v>
      </c>
      <c r="B182" s="76">
        <v>2056.13</v>
      </c>
    </row>
    <row r="183" spans="1:5">
      <c r="A183" s="72" t="s">
        <v>95</v>
      </c>
      <c r="B183" s="76">
        <v>5497.99</v>
      </c>
      <c r="E183">
        <f>1.98/89</f>
        <v>2.2247191011235956E-2</v>
      </c>
    </row>
    <row r="184" spans="1:5">
      <c r="A184" s="72" t="s">
        <v>836</v>
      </c>
      <c r="B184" s="76">
        <v>599889.49</v>
      </c>
    </row>
    <row r="185" spans="1:5">
      <c r="A185" s="72" t="s">
        <v>96</v>
      </c>
      <c r="B185" s="76">
        <v>7012.1700000000019</v>
      </c>
    </row>
    <row r="186" spans="1:5">
      <c r="A186" s="72" t="s">
        <v>617</v>
      </c>
      <c r="B186" s="76">
        <v>52819.87</v>
      </c>
    </row>
    <row r="187" spans="1:5">
      <c r="A187" s="72" t="s">
        <v>661</v>
      </c>
      <c r="B187" s="76">
        <v>5119.13</v>
      </c>
    </row>
    <row r="188" spans="1:5">
      <c r="A188" s="72" t="s">
        <v>662</v>
      </c>
      <c r="B188" s="76">
        <v>1253472.9599999972</v>
      </c>
    </row>
    <row r="189" spans="1:5">
      <c r="A189" s="72" t="s">
        <v>837</v>
      </c>
      <c r="B189" s="76">
        <v>16797</v>
      </c>
    </row>
    <row r="190" spans="1:5">
      <c r="A190" s="72" t="s">
        <v>838</v>
      </c>
      <c r="B190" s="76">
        <v>4574.68</v>
      </c>
    </row>
    <row r="191" spans="1:5">
      <c r="A191" s="72" t="s">
        <v>839</v>
      </c>
      <c r="B191" s="76">
        <v>34354</v>
      </c>
    </row>
    <row r="192" spans="1:5">
      <c r="A192" s="72" t="s">
        <v>100</v>
      </c>
      <c r="B192" s="76">
        <v>8384.6400000000012</v>
      </c>
    </row>
    <row r="193" spans="1:5">
      <c r="A193" s="72" t="s">
        <v>663</v>
      </c>
      <c r="B193" s="76">
        <v>2232.1899999999996</v>
      </c>
    </row>
    <row r="194" spans="1:5">
      <c r="A194" s="72" t="s">
        <v>710</v>
      </c>
      <c r="B194" s="76">
        <v>19822</v>
      </c>
      <c r="E194">
        <f>8.1/89</f>
        <v>9.1011235955056169E-2</v>
      </c>
    </row>
    <row r="195" spans="1:5">
      <c r="A195" s="72" t="s">
        <v>840</v>
      </c>
      <c r="B195" s="76">
        <v>121.68</v>
      </c>
    </row>
    <row r="196" spans="1:5">
      <c r="A196" s="72" t="s">
        <v>664</v>
      </c>
      <c r="B196" s="76">
        <v>32501.96</v>
      </c>
    </row>
    <row r="197" spans="1:5">
      <c r="A197" s="72" t="s">
        <v>841</v>
      </c>
      <c r="B197" s="76">
        <v>3355.6099999999997</v>
      </c>
    </row>
    <row r="198" spans="1:5">
      <c r="A198" s="72" t="s">
        <v>842</v>
      </c>
      <c r="B198" s="76">
        <v>1464862.2299999997</v>
      </c>
    </row>
    <row r="199" spans="1:5">
      <c r="A199" s="72" t="s">
        <v>844</v>
      </c>
      <c r="B199" s="76">
        <v>62680</v>
      </c>
    </row>
    <row r="200" spans="1:5">
      <c r="A200" s="72" t="s">
        <v>843</v>
      </c>
      <c r="B200" s="76">
        <v>1740</v>
      </c>
    </row>
    <row r="201" spans="1:5">
      <c r="A201" s="72" t="s">
        <v>845</v>
      </c>
      <c r="B201" s="76">
        <v>387.17000000000007</v>
      </c>
    </row>
    <row r="202" spans="1:5">
      <c r="A202" s="72" t="s">
        <v>846</v>
      </c>
      <c r="B202" s="76">
        <v>330823.97000000003</v>
      </c>
    </row>
    <row r="203" spans="1:5">
      <c r="A203" s="72" t="s">
        <v>847</v>
      </c>
      <c r="B203" s="76">
        <v>22530</v>
      </c>
    </row>
    <row r="204" spans="1:5">
      <c r="A204" s="72" t="s">
        <v>848</v>
      </c>
      <c r="B204" s="76">
        <v>3735.1</v>
      </c>
    </row>
    <row r="205" spans="1:5">
      <c r="A205" s="72" t="s">
        <v>711</v>
      </c>
      <c r="B205" s="76">
        <v>6181845.6299999449</v>
      </c>
    </row>
    <row r="206" spans="1:5">
      <c r="A206" s="72" t="s">
        <v>849</v>
      </c>
      <c r="B206" s="76">
        <v>16650</v>
      </c>
    </row>
    <row r="207" spans="1:5">
      <c r="A207" s="72" t="s">
        <v>850</v>
      </c>
      <c r="B207" s="76">
        <v>6321.7400000000007</v>
      </c>
    </row>
    <row r="208" spans="1:5">
      <c r="A208" s="72" t="s">
        <v>851</v>
      </c>
      <c r="B208" s="76">
        <v>28.5</v>
      </c>
    </row>
    <row r="209" spans="1:4">
      <c r="A209" s="72" t="s">
        <v>852</v>
      </c>
      <c r="B209" s="76">
        <v>5430</v>
      </c>
    </row>
    <row r="210" spans="1:4">
      <c r="A210" s="72" t="s">
        <v>853</v>
      </c>
      <c r="B210" s="76">
        <v>29607.420000000006</v>
      </c>
      <c r="D210">
        <f>2.5/89</f>
        <v>2.8089887640449437E-2</v>
      </c>
    </row>
    <row r="211" spans="1:4">
      <c r="A211" s="72" t="s">
        <v>854</v>
      </c>
      <c r="B211" s="76">
        <v>14207.58</v>
      </c>
    </row>
    <row r="212" spans="1:4">
      <c r="A212" s="72" t="s">
        <v>855</v>
      </c>
      <c r="B212" s="76">
        <v>625.79999999999995</v>
      </c>
    </row>
    <row r="213" spans="1:4">
      <c r="A213" s="72" t="s">
        <v>856</v>
      </c>
      <c r="B213" s="76">
        <v>683817.99000000011</v>
      </c>
    </row>
    <row r="214" spans="1:4">
      <c r="A214" s="72" t="s">
        <v>665</v>
      </c>
      <c r="B214" s="76">
        <v>44834.099999999991</v>
      </c>
    </row>
    <row r="215" spans="1:4">
      <c r="A215" s="72" t="s">
        <v>124</v>
      </c>
      <c r="B215" s="76">
        <v>36272.870000000003</v>
      </c>
    </row>
    <row r="216" spans="1:4">
      <c r="A216" s="72" t="s">
        <v>666</v>
      </c>
      <c r="B216" s="76">
        <v>1539446.4199999939</v>
      </c>
    </row>
    <row r="217" spans="1:4">
      <c r="A217" s="72" t="s">
        <v>857</v>
      </c>
      <c r="B217" s="76">
        <v>5595.76</v>
      </c>
    </row>
    <row r="218" spans="1:4">
      <c r="A218" s="72" t="s">
        <v>607</v>
      </c>
      <c r="B218" s="76">
        <v>191856.25000000023</v>
      </c>
    </row>
    <row r="219" spans="1:4">
      <c r="A219" s="72" t="s">
        <v>858</v>
      </c>
      <c r="B219" s="76">
        <v>5759.43</v>
      </c>
    </row>
    <row r="220" spans="1:4">
      <c r="A220" s="72" t="s">
        <v>859</v>
      </c>
      <c r="B220" s="76">
        <v>490.56</v>
      </c>
    </row>
    <row r="221" spans="1:4">
      <c r="A221" s="72" t="s">
        <v>128</v>
      </c>
      <c r="B221" s="76">
        <v>4026580.7700000131</v>
      </c>
    </row>
    <row r="222" spans="1:4">
      <c r="A222" s="72" t="s">
        <v>864</v>
      </c>
      <c r="B222" s="76">
        <v>115769.98999999999</v>
      </c>
    </row>
    <row r="223" spans="1:4">
      <c r="A223" s="72" t="s">
        <v>860</v>
      </c>
      <c r="B223" s="76">
        <v>1101.04</v>
      </c>
    </row>
    <row r="224" spans="1:4">
      <c r="A224" s="72" t="s">
        <v>712</v>
      </c>
      <c r="B224" s="76">
        <v>1385.28</v>
      </c>
      <c r="D224">
        <f>4.5/89</f>
        <v>5.0561797752808987E-2</v>
      </c>
    </row>
    <row r="225" spans="1:4">
      <c r="A225" s="72" t="s">
        <v>861</v>
      </c>
      <c r="B225" s="76">
        <v>152081.59000000003</v>
      </c>
    </row>
    <row r="226" spans="1:4">
      <c r="A226" s="72" t="s">
        <v>862</v>
      </c>
      <c r="B226" s="76">
        <v>1248</v>
      </c>
    </row>
    <row r="227" spans="1:4">
      <c r="A227" s="72" t="s">
        <v>865</v>
      </c>
      <c r="B227" s="76">
        <v>181378.32000000004</v>
      </c>
    </row>
    <row r="228" spans="1:4">
      <c r="A228" s="72" t="s">
        <v>863</v>
      </c>
      <c r="B228" s="76">
        <v>102308.01</v>
      </c>
    </row>
    <row r="229" spans="1:4">
      <c r="A229" s="72" t="s">
        <v>130</v>
      </c>
      <c r="B229" s="76">
        <v>3214360.9999999809</v>
      </c>
    </row>
    <row r="230" spans="1:4">
      <c r="A230" s="72" t="s">
        <v>866</v>
      </c>
      <c r="B230" s="76">
        <v>198267.94999999995</v>
      </c>
      <c r="D230">
        <f>3.9/89</f>
        <v>4.3820224719101124E-2</v>
      </c>
    </row>
    <row r="231" spans="1:4">
      <c r="A231" s="72" t="s">
        <v>867</v>
      </c>
      <c r="B231" s="76">
        <v>22496.100000000002</v>
      </c>
    </row>
    <row r="232" spans="1:4">
      <c r="A232" s="72" t="s">
        <v>868</v>
      </c>
      <c r="B232" s="76">
        <v>237934.70999999996</v>
      </c>
    </row>
    <row r="233" spans="1:4">
      <c r="A233" s="72" t="s">
        <v>869</v>
      </c>
      <c r="B233" s="76">
        <v>88095.16</v>
      </c>
    </row>
    <row r="234" spans="1:4">
      <c r="A234" s="72" t="s">
        <v>870</v>
      </c>
      <c r="B234" s="76">
        <v>144529.46999999997</v>
      </c>
    </row>
    <row r="235" spans="1:4">
      <c r="A235" s="72" t="s">
        <v>871</v>
      </c>
      <c r="B235" s="76">
        <v>1409.2800000000002</v>
      </c>
    </row>
    <row r="236" spans="1:4">
      <c r="A236" s="72" t="s">
        <v>626</v>
      </c>
      <c r="B236" s="76">
        <v>14537.680000000002</v>
      </c>
    </row>
    <row r="237" spans="1:4">
      <c r="A237" s="72" t="s">
        <v>907</v>
      </c>
      <c r="B237" s="76">
        <v>10883.52</v>
      </c>
    </row>
    <row r="238" spans="1:4">
      <c r="A238" s="72" t="s">
        <v>908</v>
      </c>
      <c r="B238" s="76">
        <v>2624.88</v>
      </c>
    </row>
    <row r="239" spans="1:4">
      <c r="A239" s="72" t="s">
        <v>909</v>
      </c>
      <c r="B239" s="76">
        <v>1048.32</v>
      </c>
    </row>
    <row r="240" spans="1:4">
      <c r="A240" s="72" t="s">
        <v>910</v>
      </c>
      <c r="B240" s="76">
        <v>66276.240000000005</v>
      </c>
    </row>
    <row r="241" spans="1:4">
      <c r="A241" s="72" t="s">
        <v>911</v>
      </c>
      <c r="B241" s="76">
        <v>2214397.8599999989</v>
      </c>
      <c r="D241">
        <f>8.7/89</f>
        <v>9.7752808988764039E-2</v>
      </c>
    </row>
    <row r="242" spans="1:4">
      <c r="A242" s="72" t="s">
        <v>667</v>
      </c>
      <c r="B242" s="76">
        <v>8987.76</v>
      </c>
    </row>
    <row r="243" spans="1:4">
      <c r="A243" s="72" t="s">
        <v>668</v>
      </c>
      <c r="B243" s="76">
        <v>59554.48000000001</v>
      </c>
    </row>
    <row r="244" spans="1:4">
      <c r="A244" s="72" t="s">
        <v>669</v>
      </c>
      <c r="B244" s="76">
        <v>58625.48000000001</v>
      </c>
    </row>
    <row r="245" spans="1:4">
      <c r="A245" s="72" t="s">
        <v>912</v>
      </c>
      <c r="B245" s="76">
        <v>6553.2599999999993</v>
      </c>
    </row>
    <row r="246" spans="1:4">
      <c r="A246" s="72" t="s">
        <v>670</v>
      </c>
      <c r="B246" s="76">
        <v>158072.32000000001</v>
      </c>
    </row>
    <row r="247" spans="1:4">
      <c r="A247" s="72" t="s">
        <v>147</v>
      </c>
      <c r="B247" s="76">
        <v>1037264.3799999999</v>
      </c>
    </row>
    <row r="248" spans="1:4">
      <c r="A248" s="72" t="s">
        <v>671</v>
      </c>
      <c r="B248" s="76">
        <v>4988346.2299999725</v>
      </c>
    </row>
    <row r="249" spans="1:4">
      <c r="A249" s="72" t="s">
        <v>913</v>
      </c>
      <c r="B249" s="76">
        <v>11873.560000000001</v>
      </c>
    </row>
    <row r="250" spans="1:4">
      <c r="A250" s="72" t="s">
        <v>627</v>
      </c>
      <c r="B250" s="76">
        <v>22377.879999999997</v>
      </c>
    </row>
    <row r="251" spans="1:4">
      <c r="A251" s="72" t="s">
        <v>914</v>
      </c>
      <c r="B251" s="76">
        <v>74188.000000000015</v>
      </c>
    </row>
    <row r="252" spans="1:4">
      <c r="A252" s="72" t="s">
        <v>915</v>
      </c>
      <c r="B252" s="76">
        <v>8425.2000000000007</v>
      </c>
    </row>
    <row r="253" spans="1:4">
      <c r="A253" s="72" t="s">
        <v>916</v>
      </c>
      <c r="B253" s="76">
        <v>3523.6800000000003</v>
      </c>
    </row>
    <row r="254" spans="1:4">
      <c r="A254" s="72" t="s">
        <v>917</v>
      </c>
      <c r="B254" s="76">
        <v>848.4</v>
      </c>
    </row>
    <row r="255" spans="1:4">
      <c r="A255" s="72" t="s">
        <v>625</v>
      </c>
      <c r="B255" s="76">
        <v>35092.26</v>
      </c>
    </row>
    <row r="256" spans="1:4">
      <c r="A256" s="72" t="s">
        <v>873</v>
      </c>
      <c r="B256" s="76">
        <v>86041.94</v>
      </c>
    </row>
    <row r="257" spans="1:2">
      <c r="A257" s="72" t="s">
        <v>872</v>
      </c>
      <c r="B257" s="76">
        <v>161733.44</v>
      </c>
    </row>
    <row r="258" spans="1:2">
      <c r="A258" s="72" t="s">
        <v>874</v>
      </c>
      <c r="B258" s="76">
        <v>9308.9</v>
      </c>
    </row>
    <row r="259" spans="1:2">
      <c r="A259" s="72" t="s">
        <v>875</v>
      </c>
      <c r="B259" s="76">
        <v>98480.7</v>
      </c>
    </row>
    <row r="260" spans="1:2">
      <c r="A260" s="72" t="s">
        <v>618</v>
      </c>
      <c r="B260" s="76">
        <v>11438.45</v>
      </c>
    </row>
    <row r="261" spans="1:2">
      <c r="A261" s="72" t="s">
        <v>876</v>
      </c>
      <c r="B261" s="76">
        <v>41696.81</v>
      </c>
    </row>
    <row r="262" spans="1:2">
      <c r="A262" s="72" t="s">
        <v>877</v>
      </c>
      <c r="B262" s="76">
        <v>36757.540000000008</v>
      </c>
    </row>
    <row r="263" spans="1:2">
      <c r="A263" s="72" t="s">
        <v>878</v>
      </c>
      <c r="B263" s="76">
        <v>892.15999999999985</v>
      </c>
    </row>
    <row r="264" spans="1:2">
      <c r="A264" s="72" t="s">
        <v>879</v>
      </c>
      <c r="B264" s="76">
        <v>43662.929999999993</v>
      </c>
    </row>
    <row r="265" spans="1:2">
      <c r="A265" s="72" t="s">
        <v>880</v>
      </c>
      <c r="B265" s="76">
        <v>127501.91</v>
      </c>
    </row>
    <row r="266" spans="1:2">
      <c r="A266" s="72" t="s">
        <v>881</v>
      </c>
      <c r="B266" s="76">
        <v>68624.710000000006</v>
      </c>
    </row>
    <row r="267" spans="1:2">
      <c r="A267" s="72" t="s">
        <v>882</v>
      </c>
      <c r="B267" s="76">
        <v>40849.599999999999</v>
      </c>
    </row>
    <row r="268" spans="1:2">
      <c r="A268" s="72" t="s">
        <v>883</v>
      </c>
      <c r="B268" s="76">
        <v>44496.830000000009</v>
      </c>
    </row>
    <row r="269" spans="1:2">
      <c r="A269" s="72" t="s">
        <v>884</v>
      </c>
      <c r="B269" s="76">
        <v>449423.36999999994</v>
      </c>
    </row>
    <row r="270" spans="1:2">
      <c r="A270" s="72" t="s">
        <v>713</v>
      </c>
      <c r="B270" s="76">
        <v>5050690.6299999692</v>
      </c>
    </row>
    <row r="271" spans="1:2">
      <c r="A271" s="72" t="s">
        <v>672</v>
      </c>
      <c r="B271" s="76">
        <v>8793.7100000000009</v>
      </c>
    </row>
    <row r="272" spans="1:2">
      <c r="A272" s="72" t="s">
        <v>673</v>
      </c>
      <c r="B272" s="76">
        <v>834452</v>
      </c>
    </row>
    <row r="273" spans="1:2">
      <c r="A273" s="72" t="s">
        <v>674</v>
      </c>
      <c r="B273" s="76">
        <v>2737.0000000000005</v>
      </c>
    </row>
    <row r="274" spans="1:2">
      <c r="A274" s="72" t="s">
        <v>885</v>
      </c>
      <c r="B274" s="76">
        <v>118485.53999999998</v>
      </c>
    </row>
    <row r="275" spans="1:2">
      <c r="A275" s="72" t="s">
        <v>886</v>
      </c>
      <c r="B275" s="76">
        <v>3962.6099999999997</v>
      </c>
    </row>
    <row r="276" spans="1:2">
      <c r="A276" s="72" t="s">
        <v>888</v>
      </c>
      <c r="B276" s="76">
        <v>32174.080000000005</v>
      </c>
    </row>
    <row r="277" spans="1:2">
      <c r="A277" s="72" t="s">
        <v>889</v>
      </c>
      <c r="B277" s="76">
        <v>34806.080000000002</v>
      </c>
    </row>
    <row r="278" spans="1:2">
      <c r="A278" s="72" t="s">
        <v>890</v>
      </c>
      <c r="B278" s="76">
        <v>11213.08</v>
      </c>
    </row>
    <row r="279" spans="1:2">
      <c r="A279" s="72" t="s">
        <v>891</v>
      </c>
      <c r="B279" s="76">
        <v>11947.84</v>
      </c>
    </row>
    <row r="280" spans="1:2">
      <c r="A280" s="72" t="s">
        <v>892</v>
      </c>
      <c r="B280" s="76">
        <v>9764.2000000000007</v>
      </c>
    </row>
    <row r="281" spans="1:2">
      <c r="A281" s="72" t="s">
        <v>893</v>
      </c>
      <c r="B281" s="76">
        <v>2290.5600000000004</v>
      </c>
    </row>
    <row r="282" spans="1:2">
      <c r="A282" s="72" t="s">
        <v>894</v>
      </c>
      <c r="B282" s="76">
        <v>3794.12</v>
      </c>
    </row>
    <row r="283" spans="1:2">
      <c r="A283" s="72" t="s">
        <v>895</v>
      </c>
      <c r="B283" s="76">
        <v>27756.479999999996</v>
      </c>
    </row>
    <row r="284" spans="1:2">
      <c r="A284" s="72" t="s">
        <v>896</v>
      </c>
      <c r="B284" s="76">
        <v>21168.32</v>
      </c>
    </row>
    <row r="285" spans="1:2">
      <c r="A285" s="72" t="s">
        <v>897</v>
      </c>
      <c r="B285" s="76">
        <v>98897.46</v>
      </c>
    </row>
    <row r="286" spans="1:2">
      <c r="A286" s="72" t="s">
        <v>898</v>
      </c>
      <c r="B286" s="76">
        <v>22824.12</v>
      </c>
    </row>
    <row r="287" spans="1:2">
      <c r="A287" s="72" t="s">
        <v>675</v>
      </c>
      <c r="B287" s="76">
        <v>15745.96</v>
      </c>
    </row>
    <row r="288" spans="1:2">
      <c r="A288" s="72" t="s">
        <v>676</v>
      </c>
      <c r="B288" s="76">
        <v>6401.2199999999993</v>
      </c>
    </row>
    <row r="289" spans="1:4">
      <c r="A289" s="72" t="s">
        <v>887</v>
      </c>
      <c r="B289" s="76">
        <v>90451.42</v>
      </c>
    </row>
    <row r="290" spans="1:4">
      <c r="A290" s="72" t="s">
        <v>677</v>
      </c>
      <c r="B290" s="76">
        <v>436.22</v>
      </c>
    </row>
    <row r="291" spans="1:4">
      <c r="A291" s="72" t="s">
        <v>620</v>
      </c>
      <c r="B291" s="76">
        <v>952.26999999999975</v>
      </c>
    </row>
    <row r="292" spans="1:4">
      <c r="A292" s="72" t="s">
        <v>906</v>
      </c>
      <c r="B292" s="76">
        <v>102966.94</v>
      </c>
    </row>
    <row r="293" spans="1:4">
      <c r="A293" s="72" t="s">
        <v>904</v>
      </c>
      <c r="B293" s="76">
        <v>3458.5700000000006</v>
      </c>
    </row>
    <row r="294" spans="1:4">
      <c r="A294" s="72" t="s">
        <v>905</v>
      </c>
      <c r="B294" s="76">
        <v>156788.01999999999</v>
      </c>
    </row>
    <row r="295" spans="1:4">
      <c r="A295" s="72" t="s">
        <v>899</v>
      </c>
      <c r="B295" s="76">
        <v>2811.12</v>
      </c>
    </row>
    <row r="296" spans="1:4">
      <c r="A296" s="72" t="s">
        <v>900</v>
      </c>
      <c r="B296" s="76">
        <v>144044.03000000003</v>
      </c>
      <c r="D296">
        <f>8.223/89</f>
        <v>9.2393258426966302E-2</v>
      </c>
    </row>
    <row r="297" spans="1:4">
      <c r="A297" s="72" t="s">
        <v>619</v>
      </c>
      <c r="B297" s="76">
        <v>5821.0899999999992</v>
      </c>
    </row>
    <row r="298" spans="1:4">
      <c r="A298" s="72" t="s">
        <v>901</v>
      </c>
      <c r="B298" s="76">
        <v>141816.32000000001</v>
      </c>
    </row>
    <row r="299" spans="1:4">
      <c r="A299" s="72" t="s">
        <v>902</v>
      </c>
      <c r="B299" s="76">
        <v>20957.559999999998</v>
      </c>
    </row>
    <row r="300" spans="1:4">
      <c r="A300" s="72" t="s">
        <v>678</v>
      </c>
      <c r="B300" s="76">
        <v>7866.3199999999988</v>
      </c>
    </row>
    <row r="301" spans="1:4">
      <c r="A301" s="72" t="s">
        <v>903</v>
      </c>
      <c r="B301" s="76">
        <v>1146</v>
      </c>
    </row>
    <row r="302" spans="1:4">
      <c r="A302" s="72" t="s">
        <v>4</v>
      </c>
      <c r="B302" s="76">
        <v>89121996.569999844</v>
      </c>
    </row>
  </sheetData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153"/>
  <sheetViews>
    <sheetView topLeftCell="A2" workbookViewId="0">
      <selection activeCell="F7" sqref="F7:F19"/>
    </sheetView>
  </sheetViews>
  <sheetFormatPr defaultRowHeight="14.5"/>
  <cols>
    <col min="1" max="1" width="52.54296875" customWidth="1"/>
    <col min="2" max="2" width="30.81640625" bestFit="1" customWidth="1"/>
    <col min="3" max="3" width="16.81640625" customWidth="1"/>
    <col min="5" max="5" width="10.81640625" bestFit="1" customWidth="1"/>
  </cols>
  <sheetData>
    <row r="1" spans="1:6">
      <c r="A1" s="1" t="s">
        <v>680</v>
      </c>
      <c r="B1" t="s" vm="6">
        <v>933</v>
      </c>
    </row>
    <row r="2" spans="1:6">
      <c r="A2" s="1" t="s">
        <v>0</v>
      </c>
      <c r="B2" t="s" vm="1">
        <v>703</v>
      </c>
    </row>
    <row r="3" spans="1:6">
      <c r="A3" s="1" t="s">
        <v>1</v>
      </c>
      <c r="B3" t="s" vm="5">
        <v>923</v>
      </c>
      <c r="D3" t="s">
        <v>922</v>
      </c>
    </row>
    <row r="4" spans="1:6">
      <c r="A4" s="1" t="s">
        <v>679</v>
      </c>
      <c r="B4" t="s" vm="7">
        <v>2</v>
      </c>
    </row>
    <row r="6" spans="1:6">
      <c r="A6" s="1" t="s">
        <v>628</v>
      </c>
      <c r="B6" t="s">
        <v>3</v>
      </c>
      <c r="D6" t="s">
        <v>621</v>
      </c>
      <c r="E6" t="s">
        <v>694</v>
      </c>
      <c r="F6" t="s">
        <v>695</v>
      </c>
    </row>
    <row r="7" spans="1:6">
      <c r="A7" s="72" t="s">
        <v>636</v>
      </c>
      <c r="B7" s="75">
        <v>1955472.5699999956</v>
      </c>
      <c r="C7" s="75"/>
      <c r="D7" t="s">
        <v>693</v>
      </c>
      <c r="E7" s="76">
        <f>+GETPIVOTDATA("[Measures].[Net Total]",$A$6,"[Dim Payer].[Payer]","[Dim Payer].[Payer].&amp;[{E0B86F91-D083-4184-852A-E87B5F180339}]")</f>
        <v>1955472.5699999956</v>
      </c>
      <c r="F7" s="73">
        <f>+E7/$E$20</f>
        <v>1.9687654564194055E-2</v>
      </c>
    </row>
    <row r="8" spans="1:6">
      <c r="A8" s="72" t="s">
        <v>924</v>
      </c>
      <c r="B8" s="75">
        <v>7455.2699999999968</v>
      </c>
      <c r="C8" s="75"/>
      <c r="D8" t="s">
        <v>692</v>
      </c>
      <c r="E8" s="76">
        <f>+GETPIVOTDATA("[Measures].[Net Total]",$A$6,"[Dim Payer].[Payer]","[Dim Payer].[Payer].&amp;[{72CB1F02-9646-48D6-8C99-5F648EFB0F93}]")</f>
        <v>5076026.7199999774</v>
      </c>
      <c r="F8" s="73">
        <f t="shared" ref="F8:F19" si="0">+E8/$E$20</f>
        <v>5.11053246949809E-2</v>
      </c>
    </row>
    <row r="9" spans="1:6">
      <c r="A9" s="72" t="s">
        <v>18</v>
      </c>
      <c r="B9" s="75">
        <v>6645.18</v>
      </c>
      <c r="C9" s="75"/>
      <c r="D9" t="s">
        <v>691</v>
      </c>
      <c r="E9" s="76">
        <f>+GETPIVOTDATA("[Measures].[Net Total]",$A$6,"[Dim Payer].[Payer]","[Dim Payer].[Payer].&amp;[{FFADFE25-50CA-484F-9FEE-4ABCC9324783}]")</f>
        <v>8570539.4699999616</v>
      </c>
      <c r="F9" s="73">
        <f t="shared" si="0"/>
        <v>8.6288001735636943E-2</v>
      </c>
    </row>
    <row r="10" spans="1:6">
      <c r="A10" s="72" t="s">
        <v>925</v>
      </c>
      <c r="B10" s="75">
        <v>1040</v>
      </c>
      <c r="C10" s="75"/>
      <c r="D10" t="s">
        <v>690</v>
      </c>
      <c r="E10" s="76">
        <f>+GETPIVOTDATA("[Measures].[Net Total]",$A$6,"[Dim Payer].[Payer]","[Dim Payer].[Payer].&amp;[{2CAB31FA-3719-4490-8F91-2A670B6F95BB}]")</f>
        <v>2298206.2599999942</v>
      </c>
      <c r="F10" s="73">
        <f t="shared" si="0"/>
        <v>2.3138289771125933E-2</v>
      </c>
    </row>
    <row r="11" spans="1:6">
      <c r="A11" s="72" t="s">
        <v>926</v>
      </c>
      <c r="B11" s="75">
        <v>5130.54</v>
      </c>
      <c r="C11" s="75"/>
      <c r="D11" t="s">
        <v>689</v>
      </c>
      <c r="E11" s="76">
        <f>+GETPIVOTDATA("[Measures].[Net Total]",$A$6,"[Dim Payer].[Payer]","[Dim Payer].[Payer].&amp;[{31809990-ECDA-4057-8263-95A11125E38F}]")</f>
        <v>2919241.5100000044</v>
      </c>
      <c r="F11" s="73">
        <f t="shared" si="0"/>
        <v>2.9390858925899668E-2</v>
      </c>
    </row>
    <row r="12" spans="1:6">
      <c r="A12" s="72" t="s">
        <v>927</v>
      </c>
      <c r="B12" s="75">
        <v>9173.64</v>
      </c>
      <c r="C12" s="75"/>
      <c r="D12" t="s">
        <v>688</v>
      </c>
      <c r="E12" s="76">
        <v>37482506</v>
      </c>
      <c r="F12" s="73">
        <f t="shared" si="0"/>
        <v>0.3773730409976207</v>
      </c>
    </row>
    <row r="13" spans="1:6">
      <c r="A13" s="72" t="s">
        <v>637</v>
      </c>
      <c r="B13" s="75">
        <v>5076026.7199999774</v>
      </c>
      <c r="C13" s="75"/>
      <c r="D13" t="s">
        <v>687</v>
      </c>
      <c r="E13" s="76">
        <f>+GETPIVOTDATA("[Measures].[Net Total]",$A$6,"[Dim Payer].[Payer]","[Dim Payer].[Payer].&amp;[{9435EC42-CCDA-46D5-8E9C-D1527E91ECF8}]")</f>
        <v>2069907.9399999951</v>
      </c>
      <c r="F13" s="73">
        <f t="shared" si="0"/>
        <v>2.0839787337135856E-2</v>
      </c>
    </row>
    <row r="14" spans="1:6">
      <c r="A14" s="72" t="s">
        <v>640</v>
      </c>
      <c r="B14" s="75">
        <v>8570539.4699999616</v>
      </c>
      <c r="C14" s="75"/>
      <c r="D14" t="s">
        <v>686</v>
      </c>
      <c r="E14" s="76">
        <f>+GETPIVOTDATA("[Measures].[Net Total]",$A$6,"[Dim Payer].[Payer]","[Dim Payer].[Payer].&amp;[{40A13A81-E399-4268-8D5F-D9765F3CEBD5}]")</f>
        <v>9848498.7000000011</v>
      </c>
      <c r="F14" s="73">
        <f t="shared" si="0"/>
        <v>9.9154466984681194E-2</v>
      </c>
    </row>
    <row r="15" spans="1:6">
      <c r="A15" s="72" t="s">
        <v>704</v>
      </c>
      <c r="B15" s="75">
        <v>2298206.2599999942</v>
      </c>
      <c r="C15" s="75"/>
      <c r="D15" t="s">
        <v>685</v>
      </c>
      <c r="E15" s="76">
        <f>+GETPIVOTDATA("[Measures].[Net Total]",$A$6,"[Dim Payer].[Payer]","[Dim Payer].[Payer].&amp;[{816A2A3D-48A0-44C9-B931-4900C5727F7D}]")</f>
        <v>2684357.8499999973</v>
      </c>
      <c r="F15" s="73">
        <f t="shared" si="0"/>
        <v>2.7026055434509474E-2</v>
      </c>
    </row>
    <row r="16" spans="1:6">
      <c r="A16" s="72" t="s">
        <v>928</v>
      </c>
      <c r="B16" s="75">
        <v>4683.3899999999994</v>
      </c>
      <c r="C16" s="75"/>
      <c r="D16" t="s">
        <v>684</v>
      </c>
      <c r="E16">
        <f>+GETPIVOTDATA("[Measures].[Net Total]",$A$6,"[Dim Payer].[Payer]","[Dim Payer].[Payer].&amp;[{1FC52887-F890-4F91-B467-947E0EE11799}]")</f>
        <v>5138091.9800000004</v>
      </c>
      <c r="F16" s="73">
        <f t="shared" si="0"/>
        <v>5.1730196359285219E-2</v>
      </c>
    </row>
    <row r="17" spans="1:6">
      <c r="A17" s="72" t="s">
        <v>705</v>
      </c>
      <c r="B17" s="75">
        <v>2919241.5100000044</v>
      </c>
      <c r="C17" s="75"/>
      <c r="D17" t="s">
        <v>683</v>
      </c>
      <c r="E17" s="76">
        <f>+B39</f>
        <v>4252434.2799999891</v>
      </c>
      <c r="F17" s="73">
        <f t="shared" si="0"/>
        <v>4.2813414233459302E-2</v>
      </c>
    </row>
    <row r="18" spans="1:6">
      <c r="A18" s="72" t="s">
        <v>59</v>
      </c>
      <c r="B18" s="75">
        <v>1589145.0499999968</v>
      </c>
      <c r="C18" s="75"/>
      <c r="D18" t="s">
        <v>681</v>
      </c>
      <c r="E18" s="76">
        <f>+B44</f>
        <v>8368023.1799999727</v>
      </c>
      <c r="F18" s="73">
        <f t="shared" si="0"/>
        <v>8.4249072209183942E-2</v>
      </c>
    </row>
    <row r="19" spans="1:6">
      <c r="A19" s="72" t="s">
        <v>60</v>
      </c>
      <c r="B19" s="75">
        <v>3339725.9000000055</v>
      </c>
      <c r="C19" s="75"/>
      <c r="D19" t="s">
        <v>682</v>
      </c>
      <c r="E19" s="76">
        <f>+B43</f>
        <v>8661504.6099999957</v>
      </c>
      <c r="F19" s="73">
        <f t="shared" si="0"/>
        <v>8.7203836752286767E-2</v>
      </c>
    </row>
    <row r="20" spans="1:6">
      <c r="A20" s="72" t="s">
        <v>648</v>
      </c>
      <c r="B20" s="75">
        <v>3066.25</v>
      </c>
      <c r="C20" s="75"/>
      <c r="E20" s="76">
        <f>SUM(E7:E19)</f>
        <v>99324811.069999889</v>
      </c>
    </row>
    <row r="21" spans="1:6">
      <c r="A21" s="72" t="s">
        <v>706</v>
      </c>
      <c r="B21" s="75">
        <v>3738674.9499999983</v>
      </c>
      <c r="C21" s="75"/>
      <c r="E21" s="76"/>
    </row>
    <row r="22" spans="1:6">
      <c r="A22" s="72" t="s">
        <v>61</v>
      </c>
      <c r="B22" s="75">
        <v>3082912.1299999948</v>
      </c>
      <c r="C22" s="75"/>
      <c r="E22" s="76"/>
    </row>
    <row r="23" spans="1:6">
      <c r="A23" s="72" t="s">
        <v>62</v>
      </c>
      <c r="B23" s="75">
        <v>4028312.5800000057</v>
      </c>
      <c r="C23" s="75"/>
      <c r="E23" s="76"/>
      <c r="F23" s="73"/>
    </row>
    <row r="24" spans="1:6">
      <c r="A24" s="72" t="s">
        <v>63</v>
      </c>
      <c r="B24" s="75">
        <v>3303307.0600000033</v>
      </c>
      <c r="C24" s="75"/>
      <c r="E24" s="76"/>
      <c r="F24" s="73"/>
    </row>
    <row r="25" spans="1:6">
      <c r="A25" s="72" t="s">
        <v>64</v>
      </c>
      <c r="B25" s="75">
        <v>4776590.3799999878</v>
      </c>
      <c r="C25" s="75"/>
      <c r="E25" s="76"/>
    </row>
    <row r="26" spans="1:6">
      <c r="A26" s="72" t="s">
        <v>649</v>
      </c>
      <c r="B26" s="75">
        <v>1477509.9399999967</v>
      </c>
      <c r="C26" s="75"/>
      <c r="E26" s="76"/>
      <c r="F26" s="73"/>
    </row>
    <row r="27" spans="1:6">
      <c r="A27" s="72" t="s">
        <v>65</v>
      </c>
      <c r="B27" s="75">
        <v>4348681.8399999933</v>
      </c>
      <c r="C27" s="75"/>
      <c r="E27" s="76"/>
    </row>
    <row r="28" spans="1:6">
      <c r="A28" s="72" t="s">
        <v>66</v>
      </c>
      <c r="B28" s="75">
        <v>2754505.4699999988</v>
      </c>
      <c r="C28" s="75"/>
      <c r="E28" s="76"/>
    </row>
    <row r="29" spans="1:6">
      <c r="A29" s="72" t="s">
        <v>67</v>
      </c>
      <c r="B29" s="75">
        <v>5040074.7199999848</v>
      </c>
      <c r="C29" s="75"/>
      <c r="E29" s="76"/>
    </row>
    <row r="30" spans="1:6">
      <c r="A30" s="72" t="s">
        <v>662</v>
      </c>
      <c r="B30" s="75">
        <v>2069907.9399999951</v>
      </c>
      <c r="C30" s="75"/>
      <c r="E30" s="76"/>
    </row>
    <row r="31" spans="1:6">
      <c r="A31" s="72" t="s">
        <v>711</v>
      </c>
      <c r="B31" s="75">
        <v>9848498.7000000011</v>
      </c>
      <c r="C31" s="75"/>
      <c r="E31" s="76"/>
    </row>
    <row r="32" spans="1:6">
      <c r="A32" s="72" t="s">
        <v>101</v>
      </c>
      <c r="B32" s="75">
        <v>3364.1</v>
      </c>
      <c r="C32" s="75"/>
      <c r="E32" s="76"/>
    </row>
    <row r="33" spans="1:5">
      <c r="A33" s="72" t="s">
        <v>929</v>
      </c>
      <c r="B33" s="75">
        <v>4350</v>
      </c>
      <c r="C33" s="75"/>
      <c r="E33" s="76"/>
    </row>
    <row r="34" spans="1:5">
      <c r="A34" s="72" t="s">
        <v>930</v>
      </c>
      <c r="B34" s="75">
        <v>6290</v>
      </c>
      <c r="C34" s="75"/>
      <c r="E34" s="76"/>
    </row>
    <row r="35" spans="1:5">
      <c r="A35" s="72" t="s">
        <v>124</v>
      </c>
      <c r="B35" s="75">
        <v>87255.710000000021</v>
      </c>
      <c r="C35" s="75"/>
      <c r="E35" s="76"/>
    </row>
    <row r="36" spans="1:5">
      <c r="A36" s="72" t="s">
        <v>666</v>
      </c>
      <c r="B36" s="75">
        <v>2684357.8499999973</v>
      </c>
      <c r="C36" s="75"/>
      <c r="E36" s="76"/>
    </row>
    <row r="37" spans="1:5">
      <c r="A37" s="72" t="s">
        <v>607</v>
      </c>
      <c r="B37" s="75">
        <v>197420.11000000028</v>
      </c>
      <c r="C37" s="75"/>
      <c r="E37" s="76"/>
    </row>
    <row r="38" spans="1:5">
      <c r="A38" s="72" t="s">
        <v>128</v>
      </c>
      <c r="B38" s="75">
        <v>5138091.9800000004</v>
      </c>
      <c r="C38" s="75"/>
      <c r="E38" s="76"/>
    </row>
    <row r="39" spans="1:5">
      <c r="A39" s="72" t="s">
        <v>130</v>
      </c>
      <c r="B39" s="75">
        <v>4252434.2799999891</v>
      </c>
      <c r="C39" s="75"/>
      <c r="E39" s="76"/>
    </row>
    <row r="40" spans="1:5">
      <c r="A40" s="72" t="s">
        <v>141</v>
      </c>
      <c r="B40" s="75">
        <v>11527.239999999996</v>
      </c>
      <c r="C40" s="75"/>
      <c r="E40" s="76"/>
    </row>
    <row r="41" spans="1:5">
      <c r="A41" s="72" t="s">
        <v>931</v>
      </c>
      <c r="B41" s="75">
        <v>1259.3899999999999</v>
      </c>
      <c r="C41" s="75"/>
      <c r="E41" s="76"/>
    </row>
    <row r="42" spans="1:5">
      <c r="A42" s="72" t="s">
        <v>147</v>
      </c>
      <c r="B42" s="75">
        <v>1044333.1699999996</v>
      </c>
      <c r="C42" s="75"/>
      <c r="E42" s="76"/>
    </row>
    <row r="43" spans="1:5">
      <c r="A43" s="72" t="s">
        <v>671</v>
      </c>
      <c r="B43" s="75">
        <v>8661504.6099999957</v>
      </c>
      <c r="C43" s="75"/>
      <c r="E43" s="76"/>
    </row>
    <row r="44" spans="1:5">
      <c r="A44" s="72" t="s">
        <v>713</v>
      </c>
      <c r="B44" s="75">
        <v>8368023.1799999727</v>
      </c>
      <c r="C44" s="75"/>
      <c r="E44" s="76"/>
    </row>
    <row r="45" spans="1:5">
      <c r="A45" s="72" t="s">
        <v>932</v>
      </c>
      <c r="B45" s="75">
        <v>530</v>
      </c>
      <c r="C45" s="75"/>
      <c r="E45" s="76"/>
    </row>
    <row r="46" spans="1:5">
      <c r="A46" s="72" t="s">
        <v>498</v>
      </c>
      <c r="B46" s="75">
        <v>12135.500000000004</v>
      </c>
      <c r="C46" s="75"/>
      <c r="E46" s="76"/>
    </row>
    <row r="47" spans="1:5">
      <c r="A47" s="72" t="s">
        <v>4</v>
      </c>
      <c r="B47" s="75">
        <v>100727404.57999985</v>
      </c>
      <c r="C47" s="75"/>
      <c r="E47" s="76"/>
    </row>
    <row r="48" spans="1:5">
      <c r="C48" s="75"/>
      <c r="E48" s="76"/>
    </row>
    <row r="49" spans="3:5">
      <c r="C49" s="75"/>
      <c r="E49" s="76"/>
    </row>
    <row r="50" spans="3:5">
      <c r="C50" s="75"/>
      <c r="E50" s="76"/>
    </row>
    <row r="51" spans="3:5">
      <c r="C51" s="75"/>
      <c r="E51" s="76"/>
    </row>
    <row r="52" spans="3:5">
      <c r="C52" s="75"/>
      <c r="E52" s="76"/>
    </row>
    <row r="53" spans="3:5">
      <c r="C53" s="75"/>
      <c r="E53" s="76"/>
    </row>
    <row r="54" spans="3:5">
      <c r="C54" s="75"/>
      <c r="E54" s="76"/>
    </row>
    <row r="55" spans="3:5">
      <c r="C55" s="75"/>
      <c r="E55" s="76"/>
    </row>
    <row r="56" spans="3:5">
      <c r="C56" s="75"/>
      <c r="E56" s="76"/>
    </row>
    <row r="57" spans="3:5">
      <c r="C57" s="75"/>
      <c r="E57" s="76"/>
    </row>
    <row r="58" spans="3:5">
      <c r="C58" s="75"/>
      <c r="E58" s="76"/>
    </row>
    <row r="59" spans="3:5">
      <c r="C59" s="75"/>
      <c r="E59" s="76"/>
    </row>
    <row r="60" spans="3:5">
      <c r="C60" s="75"/>
      <c r="E60" s="76"/>
    </row>
    <row r="61" spans="3:5">
      <c r="C61" s="75"/>
      <c r="E61" s="76"/>
    </row>
    <row r="62" spans="3:5">
      <c r="C62" s="75"/>
      <c r="E62" s="76"/>
    </row>
    <row r="63" spans="3:5">
      <c r="C63" s="75"/>
      <c r="E63" s="76"/>
    </row>
    <row r="64" spans="3:5">
      <c r="C64" s="75"/>
      <c r="E64" s="76"/>
    </row>
    <row r="65" spans="3:5">
      <c r="C65" s="75"/>
      <c r="E65" s="76"/>
    </row>
    <row r="66" spans="3:5">
      <c r="C66" s="75"/>
      <c r="E66" s="76"/>
    </row>
    <row r="67" spans="3:5">
      <c r="C67" s="75"/>
      <c r="E67" s="76"/>
    </row>
    <row r="68" spans="3:5">
      <c r="C68" s="75"/>
      <c r="E68" s="76"/>
    </row>
    <row r="69" spans="3:5">
      <c r="C69" s="75"/>
      <c r="E69" s="76"/>
    </row>
    <row r="70" spans="3:5">
      <c r="C70" s="75"/>
      <c r="E70" s="76"/>
    </row>
    <row r="71" spans="3:5">
      <c r="C71" s="75"/>
      <c r="E71" s="76"/>
    </row>
    <row r="72" spans="3:5">
      <c r="C72" s="75"/>
      <c r="E72" s="76"/>
    </row>
    <row r="73" spans="3:5">
      <c r="C73" s="75"/>
      <c r="E73" s="76"/>
    </row>
    <row r="74" spans="3:5">
      <c r="C74" s="75"/>
      <c r="E74" s="76"/>
    </row>
    <row r="75" spans="3:5">
      <c r="C75" s="75"/>
      <c r="E75" s="76"/>
    </row>
    <row r="76" spans="3:5">
      <c r="C76" s="75"/>
      <c r="E76" s="76"/>
    </row>
    <row r="77" spans="3:5">
      <c r="C77" s="75"/>
      <c r="E77" s="76"/>
    </row>
    <row r="78" spans="3:5">
      <c r="C78" s="75"/>
      <c r="E78" s="76"/>
    </row>
    <row r="79" spans="3:5">
      <c r="C79" s="75"/>
      <c r="E79" s="76"/>
    </row>
    <row r="80" spans="3:5">
      <c r="C80" s="75"/>
      <c r="E80" s="76"/>
    </row>
    <row r="81" spans="3:6">
      <c r="C81" s="75"/>
      <c r="E81" s="76"/>
    </row>
    <row r="82" spans="3:6">
      <c r="C82" s="75"/>
      <c r="E82" s="76"/>
    </row>
    <row r="83" spans="3:6">
      <c r="C83" s="75"/>
      <c r="E83" s="76"/>
    </row>
    <row r="84" spans="3:6">
      <c r="C84" s="75"/>
      <c r="E84" s="76"/>
    </row>
    <row r="85" spans="3:6">
      <c r="C85" s="75"/>
      <c r="E85" s="76"/>
    </row>
    <row r="86" spans="3:6">
      <c r="C86" s="75"/>
      <c r="E86" s="76"/>
    </row>
    <row r="87" spans="3:6">
      <c r="C87" s="75"/>
      <c r="E87" s="76"/>
    </row>
    <row r="88" spans="3:6">
      <c r="C88" s="75"/>
      <c r="E88" s="76"/>
    </row>
    <row r="89" spans="3:6">
      <c r="C89" s="75"/>
      <c r="E89" s="76"/>
    </row>
    <row r="90" spans="3:6">
      <c r="C90" s="75"/>
      <c r="E90" s="76"/>
      <c r="F90" s="73"/>
    </row>
    <row r="91" spans="3:6">
      <c r="C91" s="75"/>
      <c r="E91" s="76"/>
    </row>
    <row r="92" spans="3:6">
      <c r="C92" s="75"/>
      <c r="E92" s="76"/>
    </row>
    <row r="93" spans="3:6">
      <c r="C93" s="75"/>
      <c r="E93" s="76"/>
    </row>
    <row r="94" spans="3:6">
      <c r="C94" s="75"/>
      <c r="E94" s="76"/>
    </row>
    <row r="95" spans="3:6">
      <c r="C95" s="75"/>
      <c r="E95" s="76"/>
    </row>
    <row r="96" spans="3:6">
      <c r="C96" s="75"/>
      <c r="E96" s="76"/>
      <c r="F96" s="73"/>
    </row>
    <row r="97" spans="3:6">
      <c r="C97" s="75"/>
      <c r="E97" s="76"/>
    </row>
    <row r="98" spans="3:6">
      <c r="C98" s="75"/>
      <c r="E98" s="76"/>
    </row>
    <row r="99" spans="3:6">
      <c r="C99" s="75"/>
      <c r="E99" s="76"/>
    </row>
    <row r="100" spans="3:6">
      <c r="C100" s="75"/>
      <c r="E100" s="76"/>
    </row>
    <row r="101" spans="3:6">
      <c r="C101" s="75"/>
      <c r="E101" s="76"/>
    </row>
    <row r="102" spans="3:6">
      <c r="C102" s="75"/>
      <c r="E102" s="76"/>
    </row>
    <row r="103" spans="3:6">
      <c r="C103" s="75"/>
      <c r="E103" s="76"/>
    </row>
    <row r="104" spans="3:6">
      <c r="C104" s="75"/>
      <c r="E104" s="76"/>
    </row>
    <row r="105" spans="3:6">
      <c r="C105" s="75"/>
      <c r="E105" s="76"/>
    </row>
    <row r="106" spans="3:6">
      <c r="C106" s="75"/>
      <c r="E106" s="76"/>
    </row>
    <row r="107" spans="3:6">
      <c r="C107" s="75"/>
      <c r="E107" s="76"/>
    </row>
    <row r="108" spans="3:6">
      <c r="C108" s="75"/>
      <c r="E108" s="76"/>
      <c r="F108" s="73"/>
    </row>
    <row r="109" spans="3:6">
      <c r="C109" s="75"/>
      <c r="E109" s="76"/>
    </row>
    <row r="110" spans="3:6">
      <c r="C110" s="75"/>
      <c r="E110" s="76"/>
    </row>
    <row r="111" spans="3:6">
      <c r="C111" s="75"/>
      <c r="E111" s="76"/>
    </row>
    <row r="112" spans="3:6">
      <c r="C112" s="75"/>
      <c r="E112" s="76"/>
    </row>
    <row r="113" spans="3:6">
      <c r="C113" s="75"/>
      <c r="E113" s="76"/>
    </row>
    <row r="114" spans="3:6">
      <c r="C114" s="75"/>
      <c r="E114" s="76"/>
      <c r="F114" s="73"/>
    </row>
    <row r="115" spans="3:6">
      <c r="C115" s="75"/>
      <c r="E115" s="76"/>
    </row>
    <row r="116" spans="3:6">
      <c r="C116" s="75"/>
      <c r="E116" s="76"/>
    </row>
    <row r="117" spans="3:6">
      <c r="C117" s="75"/>
      <c r="E117" s="76"/>
    </row>
    <row r="118" spans="3:6">
      <c r="C118" s="75"/>
      <c r="E118" s="76"/>
    </row>
    <row r="119" spans="3:6">
      <c r="C119" s="75"/>
      <c r="E119" s="76"/>
    </row>
    <row r="120" spans="3:6">
      <c r="C120" s="75"/>
      <c r="E120" s="76"/>
    </row>
    <row r="121" spans="3:6">
      <c r="C121" s="75"/>
      <c r="E121" s="76"/>
      <c r="F121" s="73"/>
    </row>
    <row r="122" spans="3:6">
      <c r="C122" s="75"/>
      <c r="E122" s="76"/>
    </row>
    <row r="123" spans="3:6">
      <c r="C123" s="75"/>
      <c r="E123" s="76"/>
    </row>
    <row r="124" spans="3:6">
      <c r="C124" s="75"/>
      <c r="E124" s="76"/>
      <c r="F124" s="73"/>
    </row>
    <row r="125" spans="3:6">
      <c r="C125" s="75"/>
      <c r="E125" s="76"/>
    </row>
    <row r="126" spans="3:6">
      <c r="C126" s="75"/>
      <c r="E126" s="76"/>
    </row>
    <row r="127" spans="3:6">
      <c r="C127" s="75"/>
      <c r="E127" s="76"/>
    </row>
    <row r="128" spans="3:6">
      <c r="C128" s="75"/>
      <c r="E128" s="76"/>
    </row>
    <row r="129" spans="3:6">
      <c r="C129" s="75"/>
      <c r="E129" s="76"/>
    </row>
    <row r="130" spans="3:6">
      <c r="C130" s="75"/>
      <c r="E130" s="76"/>
    </row>
    <row r="131" spans="3:6">
      <c r="C131" s="75"/>
      <c r="E131" s="76"/>
    </row>
    <row r="132" spans="3:6">
      <c r="C132" s="75"/>
      <c r="E132" s="76"/>
    </row>
    <row r="133" spans="3:6">
      <c r="C133" s="75"/>
      <c r="E133" s="76"/>
    </row>
    <row r="134" spans="3:6">
      <c r="C134" s="75"/>
      <c r="E134" s="76"/>
    </row>
    <row r="135" spans="3:6">
      <c r="C135" s="75"/>
      <c r="E135" s="76"/>
    </row>
    <row r="136" spans="3:6">
      <c r="C136" s="75"/>
      <c r="E136" s="76"/>
      <c r="F136" s="73"/>
    </row>
    <row r="137" spans="3:6">
      <c r="C137" s="75"/>
      <c r="E137" s="76"/>
    </row>
    <row r="138" spans="3:6">
      <c r="C138" s="75"/>
      <c r="E138" s="76"/>
    </row>
    <row r="139" spans="3:6">
      <c r="C139" s="75"/>
      <c r="E139" s="76"/>
    </row>
    <row r="140" spans="3:6">
      <c r="C140" s="75"/>
      <c r="E140" s="76"/>
    </row>
    <row r="141" spans="3:6">
      <c r="C141" s="75"/>
      <c r="E141" s="76"/>
    </row>
    <row r="142" spans="3:6">
      <c r="C142" s="75"/>
      <c r="E142" s="76"/>
    </row>
    <row r="143" spans="3:6">
      <c r="C143" s="75"/>
      <c r="E143" s="76"/>
    </row>
    <row r="144" spans="3:6">
      <c r="C144" s="75"/>
      <c r="E144" s="76"/>
    </row>
    <row r="145" spans="3:6">
      <c r="C145" s="75"/>
      <c r="E145" s="76"/>
    </row>
    <row r="146" spans="3:6">
      <c r="C146" s="75"/>
      <c r="E146" s="76"/>
    </row>
    <row r="147" spans="3:6">
      <c r="C147" s="75"/>
      <c r="E147" s="76"/>
    </row>
    <row r="148" spans="3:6">
      <c r="C148" s="75"/>
      <c r="E148" s="76"/>
    </row>
    <row r="149" spans="3:6">
      <c r="C149" s="75"/>
      <c r="E149" s="76"/>
    </row>
    <row r="150" spans="3:6">
      <c r="C150" s="75"/>
      <c r="E150" s="76"/>
    </row>
    <row r="151" spans="3:6">
      <c r="C151" s="75"/>
      <c r="D151" t="s">
        <v>681</v>
      </c>
      <c r="E151" s="76">
        <f>+SUM(B137:B151)</f>
        <v>0</v>
      </c>
      <c r="F151" s="73">
        <f>+E151/$E$153</f>
        <v>0</v>
      </c>
    </row>
    <row r="152" spans="3:6">
      <c r="C152" s="75"/>
    </row>
    <row r="153" spans="3:6">
      <c r="E153" s="76">
        <f>+SUBTOTAL(9,E7:E151)</f>
        <v>198649622.13999978</v>
      </c>
    </row>
  </sheetData>
  <pageMargins left="0.7" right="0.7" top="0.75" bottom="0.75" header="0.3" footer="0.3"/>
  <pageSetup paperSize="9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10"/>
  <sheetViews>
    <sheetView zoomScale="116" workbookViewId="0">
      <selection activeCell="C25" sqref="C25"/>
    </sheetView>
  </sheetViews>
  <sheetFormatPr defaultColWidth="9.1796875" defaultRowHeight="12.5"/>
  <cols>
    <col min="1" max="1" width="20.54296875" style="91" customWidth="1"/>
    <col min="2" max="2" width="7.7265625" style="177" customWidth="1"/>
    <col min="3" max="3" width="6.7265625" style="91" customWidth="1"/>
    <col min="4" max="4" width="4.1796875" style="91" bestFit="1" customWidth="1"/>
    <col min="5" max="5" width="5" style="91" customWidth="1"/>
    <col min="6" max="6" width="7.1796875" style="91" customWidth="1"/>
    <col min="7" max="7" width="5.7265625" style="91" customWidth="1"/>
    <col min="8" max="8" width="15.26953125" style="91" customWidth="1"/>
    <col min="9" max="9" width="13.7265625" style="91" customWidth="1"/>
    <col min="10" max="10" width="10.26953125" style="91" customWidth="1"/>
    <col min="11" max="11" width="15.1796875" style="91" customWidth="1"/>
    <col min="12" max="256" width="9.1796875" style="91"/>
    <col min="257" max="257" width="20.54296875" style="91" customWidth="1"/>
    <col min="258" max="258" width="7.7265625" style="91" customWidth="1"/>
    <col min="259" max="259" width="6.7265625" style="91" customWidth="1"/>
    <col min="260" max="260" width="4.1796875" style="91" bestFit="1" customWidth="1"/>
    <col min="261" max="261" width="5" style="91" customWidth="1"/>
    <col min="262" max="262" width="7.1796875" style="91" customWidth="1"/>
    <col min="263" max="263" width="5.7265625" style="91" customWidth="1"/>
    <col min="264" max="264" width="15.26953125" style="91" customWidth="1"/>
    <col min="265" max="265" width="13.7265625" style="91" customWidth="1"/>
    <col min="266" max="266" width="10.26953125" style="91" customWidth="1"/>
    <col min="267" max="267" width="15.1796875" style="91" customWidth="1"/>
    <col min="268" max="512" width="9.1796875" style="91"/>
    <col min="513" max="513" width="20.54296875" style="91" customWidth="1"/>
    <col min="514" max="514" width="7.7265625" style="91" customWidth="1"/>
    <col min="515" max="515" width="6.7265625" style="91" customWidth="1"/>
    <col min="516" max="516" width="4.1796875" style="91" bestFit="1" customWidth="1"/>
    <col min="517" max="517" width="5" style="91" customWidth="1"/>
    <col min="518" max="518" width="7.1796875" style="91" customWidth="1"/>
    <col min="519" max="519" width="5.7265625" style="91" customWidth="1"/>
    <col min="520" max="520" width="15.26953125" style="91" customWidth="1"/>
    <col min="521" max="521" width="13.7265625" style="91" customWidth="1"/>
    <col min="522" max="522" width="10.26953125" style="91" customWidth="1"/>
    <col min="523" max="523" width="15.1796875" style="91" customWidth="1"/>
    <col min="524" max="768" width="9.1796875" style="91"/>
    <col min="769" max="769" width="20.54296875" style="91" customWidth="1"/>
    <col min="770" max="770" width="7.7265625" style="91" customWidth="1"/>
    <col min="771" max="771" width="6.7265625" style="91" customWidth="1"/>
    <col min="772" max="772" width="4.1796875" style="91" bestFit="1" customWidth="1"/>
    <col min="773" max="773" width="5" style="91" customWidth="1"/>
    <col min="774" max="774" width="7.1796875" style="91" customWidth="1"/>
    <col min="775" max="775" width="5.7265625" style="91" customWidth="1"/>
    <col min="776" max="776" width="15.26953125" style="91" customWidth="1"/>
    <col min="777" max="777" width="13.7265625" style="91" customWidth="1"/>
    <col min="778" max="778" width="10.26953125" style="91" customWidth="1"/>
    <col min="779" max="779" width="15.1796875" style="91" customWidth="1"/>
    <col min="780" max="1024" width="9.1796875" style="91"/>
    <col min="1025" max="1025" width="20.54296875" style="91" customWidth="1"/>
    <col min="1026" max="1026" width="7.7265625" style="91" customWidth="1"/>
    <col min="1027" max="1027" width="6.7265625" style="91" customWidth="1"/>
    <col min="1028" max="1028" width="4.1796875" style="91" bestFit="1" customWidth="1"/>
    <col min="1029" max="1029" width="5" style="91" customWidth="1"/>
    <col min="1030" max="1030" width="7.1796875" style="91" customWidth="1"/>
    <col min="1031" max="1031" width="5.7265625" style="91" customWidth="1"/>
    <col min="1032" max="1032" width="15.26953125" style="91" customWidth="1"/>
    <col min="1033" max="1033" width="13.7265625" style="91" customWidth="1"/>
    <col min="1034" max="1034" width="10.26953125" style="91" customWidth="1"/>
    <col min="1035" max="1035" width="15.1796875" style="91" customWidth="1"/>
    <col min="1036" max="1280" width="9.1796875" style="91"/>
    <col min="1281" max="1281" width="20.54296875" style="91" customWidth="1"/>
    <col min="1282" max="1282" width="7.7265625" style="91" customWidth="1"/>
    <col min="1283" max="1283" width="6.7265625" style="91" customWidth="1"/>
    <col min="1284" max="1284" width="4.1796875" style="91" bestFit="1" customWidth="1"/>
    <col min="1285" max="1285" width="5" style="91" customWidth="1"/>
    <col min="1286" max="1286" width="7.1796875" style="91" customWidth="1"/>
    <col min="1287" max="1287" width="5.7265625" style="91" customWidth="1"/>
    <col min="1288" max="1288" width="15.26953125" style="91" customWidth="1"/>
    <col min="1289" max="1289" width="13.7265625" style="91" customWidth="1"/>
    <col min="1290" max="1290" width="10.26953125" style="91" customWidth="1"/>
    <col min="1291" max="1291" width="15.1796875" style="91" customWidth="1"/>
    <col min="1292" max="1536" width="9.1796875" style="91"/>
    <col min="1537" max="1537" width="20.54296875" style="91" customWidth="1"/>
    <col min="1538" max="1538" width="7.7265625" style="91" customWidth="1"/>
    <col min="1539" max="1539" width="6.7265625" style="91" customWidth="1"/>
    <col min="1540" max="1540" width="4.1796875" style="91" bestFit="1" customWidth="1"/>
    <col min="1541" max="1541" width="5" style="91" customWidth="1"/>
    <col min="1542" max="1542" width="7.1796875" style="91" customWidth="1"/>
    <col min="1543" max="1543" width="5.7265625" style="91" customWidth="1"/>
    <col min="1544" max="1544" width="15.26953125" style="91" customWidth="1"/>
    <col min="1545" max="1545" width="13.7265625" style="91" customWidth="1"/>
    <col min="1546" max="1546" width="10.26953125" style="91" customWidth="1"/>
    <col min="1547" max="1547" width="15.1796875" style="91" customWidth="1"/>
    <col min="1548" max="1792" width="9.1796875" style="91"/>
    <col min="1793" max="1793" width="20.54296875" style="91" customWidth="1"/>
    <col min="1794" max="1794" width="7.7265625" style="91" customWidth="1"/>
    <col min="1795" max="1795" width="6.7265625" style="91" customWidth="1"/>
    <col min="1796" max="1796" width="4.1796875" style="91" bestFit="1" customWidth="1"/>
    <col min="1797" max="1797" width="5" style="91" customWidth="1"/>
    <col min="1798" max="1798" width="7.1796875" style="91" customWidth="1"/>
    <col min="1799" max="1799" width="5.7265625" style="91" customWidth="1"/>
    <col min="1800" max="1800" width="15.26953125" style="91" customWidth="1"/>
    <col min="1801" max="1801" width="13.7265625" style="91" customWidth="1"/>
    <col min="1802" max="1802" width="10.26953125" style="91" customWidth="1"/>
    <col min="1803" max="1803" width="15.1796875" style="91" customWidth="1"/>
    <col min="1804" max="2048" width="9.1796875" style="91"/>
    <col min="2049" max="2049" width="20.54296875" style="91" customWidth="1"/>
    <col min="2050" max="2050" width="7.7265625" style="91" customWidth="1"/>
    <col min="2051" max="2051" width="6.7265625" style="91" customWidth="1"/>
    <col min="2052" max="2052" width="4.1796875" style="91" bestFit="1" customWidth="1"/>
    <col min="2053" max="2053" width="5" style="91" customWidth="1"/>
    <col min="2054" max="2054" width="7.1796875" style="91" customWidth="1"/>
    <col min="2055" max="2055" width="5.7265625" style="91" customWidth="1"/>
    <col min="2056" max="2056" width="15.26953125" style="91" customWidth="1"/>
    <col min="2057" max="2057" width="13.7265625" style="91" customWidth="1"/>
    <col min="2058" max="2058" width="10.26953125" style="91" customWidth="1"/>
    <col min="2059" max="2059" width="15.1796875" style="91" customWidth="1"/>
    <col min="2060" max="2304" width="9.1796875" style="91"/>
    <col min="2305" max="2305" width="20.54296875" style="91" customWidth="1"/>
    <col min="2306" max="2306" width="7.7265625" style="91" customWidth="1"/>
    <col min="2307" max="2307" width="6.7265625" style="91" customWidth="1"/>
    <col min="2308" max="2308" width="4.1796875" style="91" bestFit="1" customWidth="1"/>
    <col min="2309" max="2309" width="5" style="91" customWidth="1"/>
    <col min="2310" max="2310" width="7.1796875" style="91" customWidth="1"/>
    <col min="2311" max="2311" width="5.7265625" style="91" customWidth="1"/>
    <col min="2312" max="2312" width="15.26953125" style="91" customWidth="1"/>
    <col min="2313" max="2313" width="13.7265625" style="91" customWidth="1"/>
    <col min="2314" max="2314" width="10.26953125" style="91" customWidth="1"/>
    <col min="2315" max="2315" width="15.1796875" style="91" customWidth="1"/>
    <col min="2316" max="2560" width="9.1796875" style="91"/>
    <col min="2561" max="2561" width="20.54296875" style="91" customWidth="1"/>
    <col min="2562" max="2562" width="7.7265625" style="91" customWidth="1"/>
    <col min="2563" max="2563" width="6.7265625" style="91" customWidth="1"/>
    <col min="2564" max="2564" width="4.1796875" style="91" bestFit="1" customWidth="1"/>
    <col min="2565" max="2565" width="5" style="91" customWidth="1"/>
    <col min="2566" max="2566" width="7.1796875" style="91" customWidth="1"/>
    <col min="2567" max="2567" width="5.7265625" style="91" customWidth="1"/>
    <col min="2568" max="2568" width="15.26953125" style="91" customWidth="1"/>
    <col min="2569" max="2569" width="13.7265625" style="91" customWidth="1"/>
    <col min="2570" max="2570" width="10.26953125" style="91" customWidth="1"/>
    <col min="2571" max="2571" width="15.1796875" style="91" customWidth="1"/>
    <col min="2572" max="2816" width="9.1796875" style="91"/>
    <col min="2817" max="2817" width="20.54296875" style="91" customWidth="1"/>
    <col min="2818" max="2818" width="7.7265625" style="91" customWidth="1"/>
    <col min="2819" max="2819" width="6.7265625" style="91" customWidth="1"/>
    <col min="2820" max="2820" width="4.1796875" style="91" bestFit="1" customWidth="1"/>
    <col min="2821" max="2821" width="5" style="91" customWidth="1"/>
    <col min="2822" max="2822" width="7.1796875" style="91" customWidth="1"/>
    <col min="2823" max="2823" width="5.7265625" style="91" customWidth="1"/>
    <col min="2824" max="2824" width="15.26953125" style="91" customWidth="1"/>
    <col min="2825" max="2825" width="13.7265625" style="91" customWidth="1"/>
    <col min="2826" max="2826" width="10.26953125" style="91" customWidth="1"/>
    <col min="2827" max="2827" width="15.1796875" style="91" customWidth="1"/>
    <col min="2828" max="3072" width="9.1796875" style="91"/>
    <col min="3073" max="3073" width="20.54296875" style="91" customWidth="1"/>
    <col min="3074" max="3074" width="7.7265625" style="91" customWidth="1"/>
    <col min="3075" max="3075" width="6.7265625" style="91" customWidth="1"/>
    <col min="3076" max="3076" width="4.1796875" style="91" bestFit="1" customWidth="1"/>
    <col min="3077" max="3077" width="5" style="91" customWidth="1"/>
    <col min="3078" max="3078" width="7.1796875" style="91" customWidth="1"/>
    <col min="3079" max="3079" width="5.7265625" style="91" customWidth="1"/>
    <col min="3080" max="3080" width="15.26953125" style="91" customWidth="1"/>
    <col min="3081" max="3081" width="13.7265625" style="91" customWidth="1"/>
    <col min="3082" max="3082" width="10.26953125" style="91" customWidth="1"/>
    <col min="3083" max="3083" width="15.1796875" style="91" customWidth="1"/>
    <col min="3084" max="3328" width="9.1796875" style="91"/>
    <col min="3329" max="3329" width="20.54296875" style="91" customWidth="1"/>
    <col min="3330" max="3330" width="7.7265625" style="91" customWidth="1"/>
    <col min="3331" max="3331" width="6.7265625" style="91" customWidth="1"/>
    <col min="3332" max="3332" width="4.1796875" style="91" bestFit="1" customWidth="1"/>
    <col min="3333" max="3333" width="5" style="91" customWidth="1"/>
    <col min="3334" max="3334" width="7.1796875" style="91" customWidth="1"/>
    <col min="3335" max="3335" width="5.7265625" style="91" customWidth="1"/>
    <col min="3336" max="3336" width="15.26953125" style="91" customWidth="1"/>
    <col min="3337" max="3337" width="13.7265625" style="91" customWidth="1"/>
    <col min="3338" max="3338" width="10.26953125" style="91" customWidth="1"/>
    <col min="3339" max="3339" width="15.1796875" style="91" customWidth="1"/>
    <col min="3340" max="3584" width="9.1796875" style="91"/>
    <col min="3585" max="3585" width="20.54296875" style="91" customWidth="1"/>
    <col min="3586" max="3586" width="7.7265625" style="91" customWidth="1"/>
    <col min="3587" max="3587" width="6.7265625" style="91" customWidth="1"/>
    <col min="3588" max="3588" width="4.1796875" style="91" bestFit="1" customWidth="1"/>
    <col min="3589" max="3589" width="5" style="91" customWidth="1"/>
    <col min="3590" max="3590" width="7.1796875" style="91" customWidth="1"/>
    <col min="3591" max="3591" width="5.7265625" style="91" customWidth="1"/>
    <col min="3592" max="3592" width="15.26953125" style="91" customWidth="1"/>
    <col min="3593" max="3593" width="13.7265625" style="91" customWidth="1"/>
    <col min="3594" max="3594" width="10.26953125" style="91" customWidth="1"/>
    <col min="3595" max="3595" width="15.1796875" style="91" customWidth="1"/>
    <col min="3596" max="3840" width="9.1796875" style="91"/>
    <col min="3841" max="3841" width="20.54296875" style="91" customWidth="1"/>
    <col min="3842" max="3842" width="7.7265625" style="91" customWidth="1"/>
    <col min="3843" max="3843" width="6.7265625" style="91" customWidth="1"/>
    <col min="3844" max="3844" width="4.1796875" style="91" bestFit="1" customWidth="1"/>
    <col min="3845" max="3845" width="5" style="91" customWidth="1"/>
    <col min="3846" max="3846" width="7.1796875" style="91" customWidth="1"/>
    <col min="3847" max="3847" width="5.7265625" style="91" customWidth="1"/>
    <col min="3848" max="3848" width="15.26953125" style="91" customWidth="1"/>
    <col min="3849" max="3849" width="13.7265625" style="91" customWidth="1"/>
    <col min="3850" max="3850" width="10.26953125" style="91" customWidth="1"/>
    <col min="3851" max="3851" width="15.1796875" style="91" customWidth="1"/>
    <col min="3852" max="4096" width="9.1796875" style="91"/>
    <col min="4097" max="4097" width="20.54296875" style="91" customWidth="1"/>
    <col min="4098" max="4098" width="7.7265625" style="91" customWidth="1"/>
    <col min="4099" max="4099" width="6.7265625" style="91" customWidth="1"/>
    <col min="4100" max="4100" width="4.1796875" style="91" bestFit="1" customWidth="1"/>
    <col min="4101" max="4101" width="5" style="91" customWidth="1"/>
    <col min="4102" max="4102" width="7.1796875" style="91" customWidth="1"/>
    <col min="4103" max="4103" width="5.7265625" style="91" customWidth="1"/>
    <col min="4104" max="4104" width="15.26953125" style="91" customWidth="1"/>
    <col min="4105" max="4105" width="13.7265625" style="91" customWidth="1"/>
    <col min="4106" max="4106" width="10.26953125" style="91" customWidth="1"/>
    <col min="4107" max="4107" width="15.1796875" style="91" customWidth="1"/>
    <col min="4108" max="4352" width="9.1796875" style="91"/>
    <col min="4353" max="4353" width="20.54296875" style="91" customWidth="1"/>
    <col min="4354" max="4354" width="7.7265625" style="91" customWidth="1"/>
    <col min="4355" max="4355" width="6.7265625" style="91" customWidth="1"/>
    <col min="4356" max="4356" width="4.1796875" style="91" bestFit="1" customWidth="1"/>
    <col min="4357" max="4357" width="5" style="91" customWidth="1"/>
    <col min="4358" max="4358" width="7.1796875" style="91" customWidth="1"/>
    <col min="4359" max="4359" width="5.7265625" style="91" customWidth="1"/>
    <col min="4360" max="4360" width="15.26953125" style="91" customWidth="1"/>
    <col min="4361" max="4361" width="13.7265625" style="91" customWidth="1"/>
    <col min="4362" max="4362" width="10.26953125" style="91" customWidth="1"/>
    <col min="4363" max="4363" width="15.1796875" style="91" customWidth="1"/>
    <col min="4364" max="4608" width="9.1796875" style="91"/>
    <col min="4609" max="4609" width="20.54296875" style="91" customWidth="1"/>
    <col min="4610" max="4610" width="7.7265625" style="91" customWidth="1"/>
    <col min="4611" max="4611" width="6.7265625" style="91" customWidth="1"/>
    <col min="4612" max="4612" width="4.1796875" style="91" bestFit="1" customWidth="1"/>
    <col min="4613" max="4613" width="5" style="91" customWidth="1"/>
    <col min="4614" max="4614" width="7.1796875" style="91" customWidth="1"/>
    <col min="4615" max="4615" width="5.7265625" style="91" customWidth="1"/>
    <col min="4616" max="4616" width="15.26953125" style="91" customWidth="1"/>
    <col min="4617" max="4617" width="13.7265625" style="91" customWidth="1"/>
    <col min="4618" max="4618" width="10.26953125" style="91" customWidth="1"/>
    <col min="4619" max="4619" width="15.1796875" style="91" customWidth="1"/>
    <col min="4620" max="4864" width="9.1796875" style="91"/>
    <col min="4865" max="4865" width="20.54296875" style="91" customWidth="1"/>
    <col min="4866" max="4866" width="7.7265625" style="91" customWidth="1"/>
    <col min="4867" max="4867" width="6.7265625" style="91" customWidth="1"/>
    <col min="4868" max="4868" width="4.1796875" style="91" bestFit="1" customWidth="1"/>
    <col min="4869" max="4869" width="5" style="91" customWidth="1"/>
    <col min="4870" max="4870" width="7.1796875" style="91" customWidth="1"/>
    <col min="4871" max="4871" width="5.7265625" style="91" customWidth="1"/>
    <col min="4872" max="4872" width="15.26953125" style="91" customWidth="1"/>
    <col min="4873" max="4873" width="13.7265625" style="91" customWidth="1"/>
    <col min="4874" max="4874" width="10.26953125" style="91" customWidth="1"/>
    <col min="4875" max="4875" width="15.1796875" style="91" customWidth="1"/>
    <col min="4876" max="5120" width="9.1796875" style="91"/>
    <col min="5121" max="5121" width="20.54296875" style="91" customWidth="1"/>
    <col min="5122" max="5122" width="7.7265625" style="91" customWidth="1"/>
    <col min="5123" max="5123" width="6.7265625" style="91" customWidth="1"/>
    <col min="5124" max="5124" width="4.1796875" style="91" bestFit="1" customWidth="1"/>
    <col min="5125" max="5125" width="5" style="91" customWidth="1"/>
    <col min="5126" max="5126" width="7.1796875" style="91" customWidth="1"/>
    <col min="5127" max="5127" width="5.7265625" style="91" customWidth="1"/>
    <col min="5128" max="5128" width="15.26953125" style="91" customWidth="1"/>
    <col min="5129" max="5129" width="13.7265625" style="91" customWidth="1"/>
    <col min="5130" max="5130" width="10.26953125" style="91" customWidth="1"/>
    <col min="5131" max="5131" width="15.1796875" style="91" customWidth="1"/>
    <col min="5132" max="5376" width="9.1796875" style="91"/>
    <col min="5377" max="5377" width="20.54296875" style="91" customWidth="1"/>
    <col min="5378" max="5378" width="7.7265625" style="91" customWidth="1"/>
    <col min="5379" max="5379" width="6.7265625" style="91" customWidth="1"/>
    <col min="5380" max="5380" width="4.1796875" style="91" bestFit="1" customWidth="1"/>
    <col min="5381" max="5381" width="5" style="91" customWidth="1"/>
    <col min="5382" max="5382" width="7.1796875" style="91" customWidth="1"/>
    <col min="5383" max="5383" width="5.7265625" style="91" customWidth="1"/>
    <col min="5384" max="5384" width="15.26953125" style="91" customWidth="1"/>
    <col min="5385" max="5385" width="13.7265625" style="91" customWidth="1"/>
    <col min="5386" max="5386" width="10.26953125" style="91" customWidth="1"/>
    <col min="5387" max="5387" width="15.1796875" style="91" customWidth="1"/>
    <col min="5388" max="5632" width="9.1796875" style="91"/>
    <col min="5633" max="5633" width="20.54296875" style="91" customWidth="1"/>
    <col min="5634" max="5634" width="7.7265625" style="91" customWidth="1"/>
    <col min="5635" max="5635" width="6.7265625" style="91" customWidth="1"/>
    <col min="5636" max="5636" width="4.1796875" style="91" bestFit="1" customWidth="1"/>
    <col min="5637" max="5637" width="5" style="91" customWidth="1"/>
    <col min="5638" max="5638" width="7.1796875" style="91" customWidth="1"/>
    <col min="5639" max="5639" width="5.7265625" style="91" customWidth="1"/>
    <col min="5640" max="5640" width="15.26953125" style="91" customWidth="1"/>
    <col min="5641" max="5641" width="13.7265625" style="91" customWidth="1"/>
    <col min="5642" max="5642" width="10.26953125" style="91" customWidth="1"/>
    <col min="5643" max="5643" width="15.1796875" style="91" customWidth="1"/>
    <col min="5644" max="5888" width="9.1796875" style="91"/>
    <col min="5889" max="5889" width="20.54296875" style="91" customWidth="1"/>
    <col min="5890" max="5890" width="7.7265625" style="91" customWidth="1"/>
    <col min="5891" max="5891" width="6.7265625" style="91" customWidth="1"/>
    <col min="5892" max="5892" width="4.1796875" style="91" bestFit="1" customWidth="1"/>
    <col min="5893" max="5893" width="5" style="91" customWidth="1"/>
    <col min="5894" max="5894" width="7.1796875" style="91" customWidth="1"/>
    <col min="5895" max="5895" width="5.7265625" style="91" customWidth="1"/>
    <col min="5896" max="5896" width="15.26953125" style="91" customWidth="1"/>
    <col min="5897" max="5897" width="13.7265625" style="91" customWidth="1"/>
    <col min="5898" max="5898" width="10.26953125" style="91" customWidth="1"/>
    <col min="5899" max="5899" width="15.1796875" style="91" customWidth="1"/>
    <col min="5900" max="6144" width="9.1796875" style="91"/>
    <col min="6145" max="6145" width="20.54296875" style="91" customWidth="1"/>
    <col min="6146" max="6146" width="7.7265625" style="91" customWidth="1"/>
    <col min="6147" max="6147" width="6.7265625" style="91" customWidth="1"/>
    <col min="6148" max="6148" width="4.1796875" style="91" bestFit="1" customWidth="1"/>
    <col min="6149" max="6149" width="5" style="91" customWidth="1"/>
    <col min="6150" max="6150" width="7.1796875" style="91" customWidth="1"/>
    <col min="6151" max="6151" width="5.7265625" style="91" customWidth="1"/>
    <col min="6152" max="6152" width="15.26953125" style="91" customWidth="1"/>
    <col min="6153" max="6153" width="13.7265625" style="91" customWidth="1"/>
    <col min="6154" max="6154" width="10.26953125" style="91" customWidth="1"/>
    <col min="6155" max="6155" width="15.1796875" style="91" customWidth="1"/>
    <col min="6156" max="6400" width="9.1796875" style="91"/>
    <col min="6401" max="6401" width="20.54296875" style="91" customWidth="1"/>
    <col min="6402" max="6402" width="7.7265625" style="91" customWidth="1"/>
    <col min="6403" max="6403" width="6.7265625" style="91" customWidth="1"/>
    <col min="6404" max="6404" width="4.1796875" style="91" bestFit="1" customWidth="1"/>
    <col min="6405" max="6405" width="5" style="91" customWidth="1"/>
    <col min="6406" max="6406" width="7.1796875" style="91" customWidth="1"/>
    <col min="6407" max="6407" width="5.7265625" style="91" customWidth="1"/>
    <col min="6408" max="6408" width="15.26953125" style="91" customWidth="1"/>
    <col min="6409" max="6409" width="13.7265625" style="91" customWidth="1"/>
    <col min="6410" max="6410" width="10.26953125" style="91" customWidth="1"/>
    <col min="6411" max="6411" width="15.1796875" style="91" customWidth="1"/>
    <col min="6412" max="6656" width="9.1796875" style="91"/>
    <col min="6657" max="6657" width="20.54296875" style="91" customWidth="1"/>
    <col min="6658" max="6658" width="7.7265625" style="91" customWidth="1"/>
    <col min="6659" max="6659" width="6.7265625" style="91" customWidth="1"/>
    <col min="6660" max="6660" width="4.1796875" style="91" bestFit="1" customWidth="1"/>
    <col min="6661" max="6661" width="5" style="91" customWidth="1"/>
    <col min="6662" max="6662" width="7.1796875" style="91" customWidth="1"/>
    <col min="6663" max="6663" width="5.7265625" style="91" customWidth="1"/>
    <col min="6664" max="6664" width="15.26953125" style="91" customWidth="1"/>
    <col min="6665" max="6665" width="13.7265625" style="91" customWidth="1"/>
    <col min="6666" max="6666" width="10.26953125" style="91" customWidth="1"/>
    <col min="6667" max="6667" width="15.1796875" style="91" customWidth="1"/>
    <col min="6668" max="6912" width="9.1796875" style="91"/>
    <col min="6913" max="6913" width="20.54296875" style="91" customWidth="1"/>
    <col min="6914" max="6914" width="7.7265625" style="91" customWidth="1"/>
    <col min="6915" max="6915" width="6.7265625" style="91" customWidth="1"/>
    <col min="6916" max="6916" width="4.1796875" style="91" bestFit="1" customWidth="1"/>
    <col min="6917" max="6917" width="5" style="91" customWidth="1"/>
    <col min="6918" max="6918" width="7.1796875" style="91" customWidth="1"/>
    <col min="6919" max="6919" width="5.7265625" style="91" customWidth="1"/>
    <col min="6920" max="6920" width="15.26953125" style="91" customWidth="1"/>
    <col min="6921" max="6921" width="13.7265625" style="91" customWidth="1"/>
    <col min="6922" max="6922" width="10.26953125" style="91" customWidth="1"/>
    <col min="6923" max="6923" width="15.1796875" style="91" customWidth="1"/>
    <col min="6924" max="7168" width="9.1796875" style="91"/>
    <col min="7169" max="7169" width="20.54296875" style="91" customWidth="1"/>
    <col min="7170" max="7170" width="7.7265625" style="91" customWidth="1"/>
    <col min="7171" max="7171" width="6.7265625" style="91" customWidth="1"/>
    <col min="7172" max="7172" width="4.1796875" style="91" bestFit="1" customWidth="1"/>
    <col min="7173" max="7173" width="5" style="91" customWidth="1"/>
    <col min="7174" max="7174" width="7.1796875" style="91" customWidth="1"/>
    <col min="7175" max="7175" width="5.7265625" style="91" customWidth="1"/>
    <col min="7176" max="7176" width="15.26953125" style="91" customWidth="1"/>
    <col min="7177" max="7177" width="13.7265625" style="91" customWidth="1"/>
    <col min="7178" max="7178" width="10.26953125" style="91" customWidth="1"/>
    <col min="7179" max="7179" width="15.1796875" style="91" customWidth="1"/>
    <col min="7180" max="7424" width="9.1796875" style="91"/>
    <col min="7425" max="7425" width="20.54296875" style="91" customWidth="1"/>
    <col min="7426" max="7426" width="7.7265625" style="91" customWidth="1"/>
    <col min="7427" max="7427" width="6.7265625" style="91" customWidth="1"/>
    <col min="7428" max="7428" width="4.1796875" style="91" bestFit="1" customWidth="1"/>
    <col min="7429" max="7429" width="5" style="91" customWidth="1"/>
    <col min="7430" max="7430" width="7.1796875" style="91" customWidth="1"/>
    <col min="7431" max="7431" width="5.7265625" style="91" customWidth="1"/>
    <col min="7432" max="7432" width="15.26953125" style="91" customWidth="1"/>
    <col min="7433" max="7433" width="13.7265625" style="91" customWidth="1"/>
    <col min="7434" max="7434" width="10.26953125" style="91" customWidth="1"/>
    <col min="7435" max="7435" width="15.1796875" style="91" customWidth="1"/>
    <col min="7436" max="7680" width="9.1796875" style="91"/>
    <col min="7681" max="7681" width="20.54296875" style="91" customWidth="1"/>
    <col min="7682" max="7682" width="7.7265625" style="91" customWidth="1"/>
    <col min="7683" max="7683" width="6.7265625" style="91" customWidth="1"/>
    <col min="7684" max="7684" width="4.1796875" style="91" bestFit="1" customWidth="1"/>
    <col min="7685" max="7685" width="5" style="91" customWidth="1"/>
    <col min="7686" max="7686" width="7.1796875" style="91" customWidth="1"/>
    <col min="7687" max="7687" width="5.7265625" style="91" customWidth="1"/>
    <col min="7688" max="7688" width="15.26953125" style="91" customWidth="1"/>
    <col min="7689" max="7689" width="13.7265625" style="91" customWidth="1"/>
    <col min="7690" max="7690" width="10.26953125" style="91" customWidth="1"/>
    <col min="7691" max="7691" width="15.1796875" style="91" customWidth="1"/>
    <col min="7692" max="7936" width="9.1796875" style="91"/>
    <col min="7937" max="7937" width="20.54296875" style="91" customWidth="1"/>
    <col min="7938" max="7938" width="7.7265625" style="91" customWidth="1"/>
    <col min="7939" max="7939" width="6.7265625" style="91" customWidth="1"/>
    <col min="7940" max="7940" width="4.1796875" style="91" bestFit="1" customWidth="1"/>
    <col min="7941" max="7941" width="5" style="91" customWidth="1"/>
    <col min="7942" max="7942" width="7.1796875" style="91" customWidth="1"/>
    <col min="7943" max="7943" width="5.7265625" style="91" customWidth="1"/>
    <col min="7944" max="7944" width="15.26953125" style="91" customWidth="1"/>
    <col min="7945" max="7945" width="13.7265625" style="91" customWidth="1"/>
    <col min="7946" max="7946" width="10.26953125" style="91" customWidth="1"/>
    <col min="7947" max="7947" width="15.1796875" style="91" customWidth="1"/>
    <col min="7948" max="8192" width="9.1796875" style="91"/>
    <col min="8193" max="8193" width="20.54296875" style="91" customWidth="1"/>
    <col min="8194" max="8194" width="7.7265625" style="91" customWidth="1"/>
    <col min="8195" max="8195" width="6.7265625" style="91" customWidth="1"/>
    <col min="8196" max="8196" width="4.1796875" style="91" bestFit="1" customWidth="1"/>
    <col min="8197" max="8197" width="5" style="91" customWidth="1"/>
    <col min="8198" max="8198" width="7.1796875" style="91" customWidth="1"/>
    <col min="8199" max="8199" width="5.7265625" style="91" customWidth="1"/>
    <col min="8200" max="8200" width="15.26953125" style="91" customWidth="1"/>
    <col min="8201" max="8201" width="13.7265625" style="91" customWidth="1"/>
    <col min="8202" max="8202" width="10.26953125" style="91" customWidth="1"/>
    <col min="8203" max="8203" width="15.1796875" style="91" customWidth="1"/>
    <col min="8204" max="8448" width="9.1796875" style="91"/>
    <col min="8449" max="8449" width="20.54296875" style="91" customWidth="1"/>
    <col min="8450" max="8450" width="7.7265625" style="91" customWidth="1"/>
    <col min="8451" max="8451" width="6.7265625" style="91" customWidth="1"/>
    <col min="8452" max="8452" width="4.1796875" style="91" bestFit="1" customWidth="1"/>
    <col min="8453" max="8453" width="5" style="91" customWidth="1"/>
    <col min="8454" max="8454" width="7.1796875" style="91" customWidth="1"/>
    <col min="8455" max="8455" width="5.7265625" style="91" customWidth="1"/>
    <col min="8456" max="8456" width="15.26953125" style="91" customWidth="1"/>
    <col min="8457" max="8457" width="13.7265625" style="91" customWidth="1"/>
    <col min="8458" max="8458" width="10.26953125" style="91" customWidth="1"/>
    <col min="8459" max="8459" width="15.1796875" style="91" customWidth="1"/>
    <col min="8460" max="8704" width="9.1796875" style="91"/>
    <col min="8705" max="8705" width="20.54296875" style="91" customWidth="1"/>
    <col min="8706" max="8706" width="7.7265625" style="91" customWidth="1"/>
    <col min="8707" max="8707" width="6.7265625" style="91" customWidth="1"/>
    <col min="8708" max="8708" width="4.1796875" style="91" bestFit="1" customWidth="1"/>
    <col min="8709" max="8709" width="5" style="91" customWidth="1"/>
    <col min="8710" max="8710" width="7.1796875" style="91" customWidth="1"/>
    <col min="8711" max="8711" width="5.7265625" style="91" customWidth="1"/>
    <col min="8712" max="8712" width="15.26953125" style="91" customWidth="1"/>
    <col min="8713" max="8713" width="13.7265625" style="91" customWidth="1"/>
    <col min="8714" max="8714" width="10.26953125" style="91" customWidth="1"/>
    <col min="8715" max="8715" width="15.1796875" style="91" customWidth="1"/>
    <col min="8716" max="8960" width="9.1796875" style="91"/>
    <col min="8961" max="8961" width="20.54296875" style="91" customWidth="1"/>
    <col min="8962" max="8962" width="7.7265625" style="91" customWidth="1"/>
    <col min="8963" max="8963" width="6.7265625" style="91" customWidth="1"/>
    <col min="8964" max="8964" width="4.1796875" style="91" bestFit="1" customWidth="1"/>
    <col min="8965" max="8965" width="5" style="91" customWidth="1"/>
    <col min="8966" max="8966" width="7.1796875" style="91" customWidth="1"/>
    <col min="8967" max="8967" width="5.7265625" style="91" customWidth="1"/>
    <col min="8968" max="8968" width="15.26953125" style="91" customWidth="1"/>
    <col min="8969" max="8969" width="13.7265625" style="91" customWidth="1"/>
    <col min="8970" max="8970" width="10.26953125" style="91" customWidth="1"/>
    <col min="8971" max="8971" width="15.1796875" style="91" customWidth="1"/>
    <col min="8972" max="9216" width="9.1796875" style="91"/>
    <col min="9217" max="9217" width="20.54296875" style="91" customWidth="1"/>
    <col min="9218" max="9218" width="7.7265625" style="91" customWidth="1"/>
    <col min="9219" max="9219" width="6.7265625" style="91" customWidth="1"/>
    <col min="9220" max="9220" width="4.1796875" style="91" bestFit="1" customWidth="1"/>
    <col min="9221" max="9221" width="5" style="91" customWidth="1"/>
    <col min="9222" max="9222" width="7.1796875" style="91" customWidth="1"/>
    <col min="9223" max="9223" width="5.7265625" style="91" customWidth="1"/>
    <col min="9224" max="9224" width="15.26953125" style="91" customWidth="1"/>
    <col min="9225" max="9225" width="13.7265625" style="91" customWidth="1"/>
    <col min="9226" max="9226" width="10.26953125" style="91" customWidth="1"/>
    <col min="9227" max="9227" width="15.1796875" style="91" customWidth="1"/>
    <col min="9228" max="9472" width="9.1796875" style="91"/>
    <col min="9473" max="9473" width="20.54296875" style="91" customWidth="1"/>
    <col min="9474" max="9474" width="7.7265625" style="91" customWidth="1"/>
    <col min="9475" max="9475" width="6.7265625" style="91" customWidth="1"/>
    <col min="9476" max="9476" width="4.1796875" style="91" bestFit="1" customWidth="1"/>
    <col min="9477" max="9477" width="5" style="91" customWidth="1"/>
    <col min="9478" max="9478" width="7.1796875" style="91" customWidth="1"/>
    <col min="9479" max="9479" width="5.7265625" style="91" customWidth="1"/>
    <col min="9480" max="9480" width="15.26953125" style="91" customWidth="1"/>
    <col min="9481" max="9481" width="13.7265625" style="91" customWidth="1"/>
    <col min="9482" max="9482" width="10.26953125" style="91" customWidth="1"/>
    <col min="9483" max="9483" width="15.1796875" style="91" customWidth="1"/>
    <col min="9484" max="9728" width="9.1796875" style="91"/>
    <col min="9729" max="9729" width="20.54296875" style="91" customWidth="1"/>
    <col min="9730" max="9730" width="7.7265625" style="91" customWidth="1"/>
    <col min="9731" max="9731" width="6.7265625" style="91" customWidth="1"/>
    <col min="9732" max="9732" width="4.1796875" style="91" bestFit="1" customWidth="1"/>
    <col min="9733" max="9733" width="5" style="91" customWidth="1"/>
    <col min="9734" max="9734" width="7.1796875" style="91" customWidth="1"/>
    <col min="9735" max="9735" width="5.7265625" style="91" customWidth="1"/>
    <col min="9736" max="9736" width="15.26953125" style="91" customWidth="1"/>
    <col min="9737" max="9737" width="13.7265625" style="91" customWidth="1"/>
    <col min="9738" max="9738" width="10.26953125" style="91" customWidth="1"/>
    <col min="9739" max="9739" width="15.1796875" style="91" customWidth="1"/>
    <col min="9740" max="9984" width="9.1796875" style="91"/>
    <col min="9985" max="9985" width="20.54296875" style="91" customWidth="1"/>
    <col min="9986" max="9986" width="7.7265625" style="91" customWidth="1"/>
    <col min="9987" max="9987" width="6.7265625" style="91" customWidth="1"/>
    <col min="9988" max="9988" width="4.1796875" style="91" bestFit="1" customWidth="1"/>
    <col min="9989" max="9989" width="5" style="91" customWidth="1"/>
    <col min="9990" max="9990" width="7.1796875" style="91" customWidth="1"/>
    <col min="9991" max="9991" width="5.7265625" style="91" customWidth="1"/>
    <col min="9992" max="9992" width="15.26953125" style="91" customWidth="1"/>
    <col min="9993" max="9993" width="13.7265625" style="91" customWidth="1"/>
    <col min="9994" max="9994" width="10.26953125" style="91" customWidth="1"/>
    <col min="9995" max="9995" width="15.1796875" style="91" customWidth="1"/>
    <col min="9996" max="10240" width="9.1796875" style="91"/>
    <col min="10241" max="10241" width="20.54296875" style="91" customWidth="1"/>
    <col min="10242" max="10242" width="7.7265625" style="91" customWidth="1"/>
    <col min="10243" max="10243" width="6.7265625" style="91" customWidth="1"/>
    <col min="10244" max="10244" width="4.1796875" style="91" bestFit="1" customWidth="1"/>
    <col min="10245" max="10245" width="5" style="91" customWidth="1"/>
    <col min="10246" max="10246" width="7.1796875" style="91" customWidth="1"/>
    <col min="10247" max="10247" width="5.7265625" style="91" customWidth="1"/>
    <col min="10248" max="10248" width="15.26953125" style="91" customWidth="1"/>
    <col min="10249" max="10249" width="13.7265625" style="91" customWidth="1"/>
    <col min="10250" max="10250" width="10.26953125" style="91" customWidth="1"/>
    <col min="10251" max="10251" width="15.1796875" style="91" customWidth="1"/>
    <col min="10252" max="10496" width="9.1796875" style="91"/>
    <col min="10497" max="10497" width="20.54296875" style="91" customWidth="1"/>
    <col min="10498" max="10498" width="7.7265625" style="91" customWidth="1"/>
    <col min="10499" max="10499" width="6.7265625" style="91" customWidth="1"/>
    <col min="10500" max="10500" width="4.1796875" style="91" bestFit="1" customWidth="1"/>
    <col min="10501" max="10501" width="5" style="91" customWidth="1"/>
    <col min="10502" max="10502" width="7.1796875" style="91" customWidth="1"/>
    <col min="10503" max="10503" width="5.7265625" style="91" customWidth="1"/>
    <col min="10504" max="10504" width="15.26953125" style="91" customWidth="1"/>
    <col min="10505" max="10505" width="13.7265625" style="91" customWidth="1"/>
    <col min="10506" max="10506" width="10.26953125" style="91" customWidth="1"/>
    <col min="10507" max="10507" width="15.1796875" style="91" customWidth="1"/>
    <col min="10508" max="10752" width="9.1796875" style="91"/>
    <col min="10753" max="10753" width="20.54296875" style="91" customWidth="1"/>
    <col min="10754" max="10754" width="7.7265625" style="91" customWidth="1"/>
    <col min="10755" max="10755" width="6.7265625" style="91" customWidth="1"/>
    <col min="10756" max="10756" width="4.1796875" style="91" bestFit="1" customWidth="1"/>
    <col min="10757" max="10757" width="5" style="91" customWidth="1"/>
    <col min="10758" max="10758" width="7.1796875" style="91" customWidth="1"/>
    <col min="10759" max="10759" width="5.7265625" style="91" customWidth="1"/>
    <col min="10760" max="10760" width="15.26953125" style="91" customWidth="1"/>
    <col min="10761" max="10761" width="13.7265625" style="91" customWidth="1"/>
    <col min="10762" max="10762" width="10.26953125" style="91" customWidth="1"/>
    <col min="10763" max="10763" width="15.1796875" style="91" customWidth="1"/>
    <col min="10764" max="11008" width="9.1796875" style="91"/>
    <col min="11009" max="11009" width="20.54296875" style="91" customWidth="1"/>
    <col min="11010" max="11010" width="7.7265625" style="91" customWidth="1"/>
    <col min="11011" max="11011" width="6.7265625" style="91" customWidth="1"/>
    <col min="11012" max="11012" width="4.1796875" style="91" bestFit="1" customWidth="1"/>
    <col min="11013" max="11013" width="5" style="91" customWidth="1"/>
    <col min="11014" max="11014" width="7.1796875" style="91" customWidth="1"/>
    <col min="11015" max="11015" width="5.7265625" style="91" customWidth="1"/>
    <col min="11016" max="11016" width="15.26953125" style="91" customWidth="1"/>
    <col min="11017" max="11017" width="13.7265625" style="91" customWidth="1"/>
    <col min="11018" max="11018" width="10.26953125" style="91" customWidth="1"/>
    <col min="11019" max="11019" width="15.1796875" style="91" customWidth="1"/>
    <col min="11020" max="11264" width="9.1796875" style="91"/>
    <col min="11265" max="11265" width="20.54296875" style="91" customWidth="1"/>
    <col min="11266" max="11266" width="7.7265625" style="91" customWidth="1"/>
    <col min="11267" max="11267" width="6.7265625" style="91" customWidth="1"/>
    <col min="11268" max="11268" width="4.1796875" style="91" bestFit="1" customWidth="1"/>
    <col min="11269" max="11269" width="5" style="91" customWidth="1"/>
    <col min="11270" max="11270" width="7.1796875" style="91" customWidth="1"/>
    <col min="11271" max="11271" width="5.7265625" style="91" customWidth="1"/>
    <col min="11272" max="11272" width="15.26953125" style="91" customWidth="1"/>
    <col min="11273" max="11273" width="13.7265625" style="91" customWidth="1"/>
    <col min="11274" max="11274" width="10.26953125" style="91" customWidth="1"/>
    <col min="11275" max="11275" width="15.1796875" style="91" customWidth="1"/>
    <col min="11276" max="11520" width="9.1796875" style="91"/>
    <col min="11521" max="11521" width="20.54296875" style="91" customWidth="1"/>
    <col min="11522" max="11522" width="7.7265625" style="91" customWidth="1"/>
    <col min="11523" max="11523" width="6.7265625" style="91" customWidth="1"/>
    <col min="11524" max="11524" width="4.1796875" style="91" bestFit="1" customWidth="1"/>
    <col min="11525" max="11525" width="5" style="91" customWidth="1"/>
    <col min="11526" max="11526" width="7.1796875" style="91" customWidth="1"/>
    <col min="11527" max="11527" width="5.7265625" style="91" customWidth="1"/>
    <col min="11528" max="11528" width="15.26953125" style="91" customWidth="1"/>
    <col min="11529" max="11529" width="13.7265625" style="91" customWidth="1"/>
    <col min="11530" max="11530" width="10.26953125" style="91" customWidth="1"/>
    <col min="11531" max="11531" width="15.1796875" style="91" customWidth="1"/>
    <col min="11532" max="11776" width="9.1796875" style="91"/>
    <col min="11777" max="11777" width="20.54296875" style="91" customWidth="1"/>
    <col min="11778" max="11778" width="7.7265625" style="91" customWidth="1"/>
    <col min="11779" max="11779" width="6.7265625" style="91" customWidth="1"/>
    <col min="11780" max="11780" width="4.1796875" style="91" bestFit="1" customWidth="1"/>
    <col min="11781" max="11781" width="5" style="91" customWidth="1"/>
    <col min="11782" max="11782" width="7.1796875" style="91" customWidth="1"/>
    <col min="11783" max="11783" width="5.7265625" style="91" customWidth="1"/>
    <col min="11784" max="11784" width="15.26953125" style="91" customWidth="1"/>
    <col min="11785" max="11785" width="13.7265625" style="91" customWidth="1"/>
    <col min="11786" max="11786" width="10.26953125" style="91" customWidth="1"/>
    <col min="11787" max="11787" width="15.1796875" style="91" customWidth="1"/>
    <col min="11788" max="12032" width="9.1796875" style="91"/>
    <col min="12033" max="12033" width="20.54296875" style="91" customWidth="1"/>
    <col min="12034" max="12034" width="7.7265625" style="91" customWidth="1"/>
    <col min="12035" max="12035" width="6.7265625" style="91" customWidth="1"/>
    <col min="12036" max="12036" width="4.1796875" style="91" bestFit="1" customWidth="1"/>
    <col min="12037" max="12037" width="5" style="91" customWidth="1"/>
    <col min="12038" max="12038" width="7.1796875" style="91" customWidth="1"/>
    <col min="12039" max="12039" width="5.7265625" style="91" customWidth="1"/>
    <col min="12040" max="12040" width="15.26953125" style="91" customWidth="1"/>
    <col min="12041" max="12041" width="13.7265625" style="91" customWidth="1"/>
    <col min="12042" max="12042" width="10.26953125" style="91" customWidth="1"/>
    <col min="12043" max="12043" width="15.1796875" style="91" customWidth="1"/>
    <col min="12044" max="12288" width="9.1796875" style="91"/>
    <col min="12289" max="12289" width="20.54296875" style="91" customWidth="1"/>
    <col min="12290" max="12290" width="7.7265625" style="91" customWidth="1"/>
    <col min="12291" max="12291" width="6.7265625" style="91" customWidth="1"/>
    <col min="12292" max="12292" width="4.1796875" style="91" bestFit="1" customWidth="1"/>
    <col min="12293" max="12293" width="5" style="91" customWidth="1"/>
    <col min="12294" max="12294" width="7.1796875" style="91" customWidth="1"/>
    <col min="12295" max="12295" width="5.7265625" style="91" customWidth="1"/>
    <col min="12296" max="12296" width="15.26953125" style="91" customWidth="1"/>
    <col min="12297" max="12297" width="13.7265625" style="91" customWidth="1"/>
    <col min="12298" max="12298" width="10.26953125" style="91" customWidth="1"/>
    <col min="12299" max="12299" width="15.1796875" style="91" customWidth="1"/>
    <col min="12300" max="12544" width="9.1796875" style="91"/>
    <col min="12545" max="12545" width="20.54296875" style="91" customWidth="1"/>
    <col min="12546" max="12546" width="7.7265625" style="91" customWidth="1"/>
    <col min="12547" max="12547" width="6.7265625" style="91" customWidth="1"/>
    <col min="12548" max="12548" width="4.1796875" style="91" bestFit="1" customWidth="1"/>
    <col min="12549" max="12549" width="5" style="91" customWidth="1"/>
    <col min="12550" max="12550" width="7.1796875" style="91" customWidth="1"/>
    <col min="12551" max="12551" width="5.7265625" style="91" customWidth="1"/>
    <col min="12552" max="12552" width="15.26953125" style="91" customWidth="1"/>
    <col min="12553" max="12553" width="13.7265625" style="91" customWidth="1"/>
    <col min="12554" max="12554" width="10.26953125" style="91" customWidth="1"/>
    <col min="12555" max="12555" width="15.1796875" style="91" customWidth="1"/>
    <col min="12556" max="12800" width="9.1796875" style="91"/>
    <col min="12801" max="12801" width="20.54296875" style="91" customWidth="1"/>
    <col min="12802" max="12802" width="7.7265625" style="91" customWidth="1"/>
    <col min="12803" max="12803" width="6.7265625" style="91" customWidth="1"/>
    <col min="12804" max="12804" width="4.1796875" style="91" bestFit="1" customWidth="1"/>
    <col min="12805" max="12805" width="5" style="91" customWidth="1"/>
    <col min="12806" max="12806" width="7.1796875" style="91" customWidth="1"/>
    <col min="12807" max="12807" width="5.7265625" style="91" customWidth="1"/>
    <col min="12808" max="12808" width="15.26953125" style="91" customWidth="1"/>
    <col min="12809" max="12809" width="13.7265625" style="91" customWidth="1"/>
    <col min="12810" max="12810" width="10.26953125" style="91" customWidth="1"/>
    <col min="12811" max="12811" width="15.1796875" style="91" customWidth="1"/>
    <col min="12812" max="13056" width="9.1796875" style="91"/>
    <col min="13057" max="13057" width="20.54296875" style="91" customWidth="1"/>
    <col min="13058" max="13058" width="7.7265625" style="91" customWidth="1"/>
    <col min="13059" max="13059" width="6.7265625" style="91" customWidth="1"/>
    <col min="13060" max="13060" width="4.1796875" style="91" bestFit="1" customWidth="1"/>
    <col min="13061" max="13061" width="5" style="91" customWidth="1"/>
    <col min="13062" max="13062" width="7.1796875" style="91" customWidth="1"/>
    <col min="13063" max="13063" width="5.7265625" style="91" customWidth="1"/>
    <col min="13064" max="13064" width="15.26953125" style="91" customWidth="1"/>
    <col min="13065" max="13065" width="13.7265625" style="91" customWidth="1"/>
    <col min="13066" max="13066" width="10.26953125" style="91" customWidth="1"/>
    <col min="13067" max="13067" width="15.1796875" style="91" customWidth="1"/>
    <col min="13068" max="13312" width="9.1796875" style="91"/>
    <col min="13313" max="13313" width="20.54296875" style="91" customWidth="1"/>
    <col min="13314" max="13314" width="7.7265625" style="91" customWidth="1"/>
    <col min="13315" max="13315" width="6.7265625" style="91" customWidth="1"/>
    <col min="13316" max="13316" width="4.1796875" style="91" bestFit="1" customWidth="1"/>
    <col min="13317" max="13317" width="5" style="91" customWidth="1"/>
    <col min="13318" max="13318" width="7.1796875" style="91" customWidth="1"/>
    <col min="13319" max="13319" width="5.7265625" style="91" customWidth="1"/>
    <col min="13320" max="13320" width="15.26953125" style="91" customWidth="1"/>
    <col min="13321" max="13321" width="13.7265625" style="91" customWidth="1"/>
    <col min="13322" max="13322" width="10.26953125" style="91" customWidth="1"/>
    <col min="13323" max="13323" width="15.1796875" style="91" customWidth="1"/>
    <col min="13324" max="13568" width="9.1796875" style="91"/>
    <col min="13569" max="13569" width="20.54296875" style="91" customWidth="1"/>
    <col min="13570" max="13570" width="7.7265625" style="91" customWidth="1"/>
    <col min="13571" max="13571" width="6.7265625" style="91" customWidth="1"/>
    <col min="13572" max="13572" width="4.1796875" style="91" bestFit="1" customWidth="1"/>
    <col min="13573" max="13573" width="5" style="91" customWidth="1"/>
    <col min="13574" max="13574" width="7.1796875" style="91" customWidth="1"/>
    <col min="13575" max="13575" width="5.7265625" style="91" customWidth="1"/>
    <col min="13576" max="13576" width="15.26953125" style="91" customWidth="1"/>
    <col min="13577" max="13577" width="13.7265625" style="91" customWidth="1"/>
    <col min="13578" max="13578" width="10.26953125" style="91" customWidth="1"/>
    <col min="13579" max="13579" width="15.1796875" style="91" customWidth="1"/>
    <col min="13580" max="13824" width="9.1796875" style="91"/>
    <col min="13825" max="13825" width="20.54296875" style="91" customWidth="1"/>
    <col min="13826" max="13826" width="7.7265625" style="91" customWidth="1"/>
    <col min="13827" max="13827" width="6.7265625" style="91" customWidth="1"/>
    <col min="13828" max="13828" width="4.1796875" style="91" bestFit="1" customWidth="1"/>
    <col min="13829" max="13829" width="5" style="91" customWidth="1"/>
    <col min="13830" max="13830" width="7.1796875" style="91" customWidth="1"/>
    <col min="13831" max="13831" width="5.7265625" style="91" customWidth="1"/>
    <col min="13832" max="13832" width="15.26953125" style="91" customWidth="1"/>
    <col min="13833" max="13833" width="13.7265625" style="91" customWidth="1"/>
    <col min="13834" max="13834" width="10.26953125" style="91" customWidth="1"/>
    <col min="13835" max="13835" width="15.1796875" style="91" customWidth="1"/>
    <col min="13836" max="14080" width="9.1796875" style="91"/>
    <col min="14081" max="14081" width="20.54296875" style="91" customWidth="1"/>
    <col min="14082" max="14082" width="7.7265625" style="91" customWidth="1"/>
    <col min="14083" max="14083" width="6.7265625" style="91" customWidth="1"/>
    <col min="14084" max="14084" width="4.1796875" style="91" bestFit="1" customWidth="1"/>
    <col min="14085" max="14085" width="5" style="91" customWidth="1"/>
    <col min="14086" max="14086" width="7.1796875" style="91" customWidth="1"/>
    <col min="14087" max="14087" width="5.7265625" style="91" customWidth="1"/>
    <col min="14088" max="14088" width="15.26953125" style="91" customWidth="1"/>
    <col min="14089" max="14089" width="13.7265625" style="91" customWidth="1"/>
    <col min="14090" max="14090" width="10.26953125" style="91" customWidth="1"/>
    <col min="14091" max="14091" width="15.1796875" style="91" customWidth="1"/>
    <col min="14092" max="14336" width="9.1796875" style="91"/>
    <col min="14337" max="14337" width="20.54296875" style="91" customWidth="1"/>
    <col min="14338" max="14338" width="7.7265625" style="91" customWidth="1"/>
    <col min="14339" max="14339" width="6.7265625" style="91" customWidth="1"/>
    <col min="14340" max="14340" width="4.1796875" style="91" bestFit="1" customWidth="1"/>
    <col min="14341" max="14341" width="5" style="91" customWidth="1"/>
    <col min="14342" max="14342" width="7.1796875" style="91" customWidth="1"/>
    <col min="14343" max="14343" width="5.7265625" style="91" customWidth="1"/>
    <col min="14344" max="14344" width="15.26953125" style="91" customWidth="1"/>
    <col min="14345" max="14345" width="13.7265625" style="91" customWidth="1"/>
    <col min="14346" max="14346" width="10.26953125" style="91" customWidth="1"/>
    <col min="14347" max="14347" width="15.1796875" style="91" customWidth="1"/>
    <col min="14348" max="14592" width="9.1796875" style="91"/>
    <col min="14593" max="14593" width="20.54296875" style="91" customWidth="1"/>
    <col min="14594" max="14594" width="7.7265625" style="91" customWidth="1"/>
    <col min="14595" max="14595" width="6.7265625" style="91" customWidth="1"/>
    <col min="14596" max="14596" width="4.1796875" style="91" bestFit="1" customWidth="1"/>
    <col min="14597" max="14597" width="5" style="91" customWidth="1"/>
    <col min="14598" max="14598" width="7.1796875" style="91" customWidth="1"/>
    <col min="14599" max="14599" width="5.7265625" style="91" customWidth="1"/>
    <col min="14600" max="14600" width="15.26953125" style="91" customWidth="1"/>
    <col min="14601" max="14601" width="13.7265625" style="91" customWidth="1"/>
    <col min="14602" max="14602" width="10.26953125" style="91" customWidth="1"/>
    <col min="14603" max="14603" width="15.1796875" style="91" customWidth="1"/>
    <col min="14604" max="14848" width="9.1796875" style="91"/>
    <col min="14849" max="14849" width="20.54296875" style="91" customWidth="1"/>
    <col min="14850" max="14850" width="7.7265625" style="91" customWidth="1"/>
    <col min="14851" max="14851" width="6.7265625" style="91" customWidth="1"/>
    <col min="14852" max="14852" width="4.1796875" style="91" bestFit="1" customWidth="1"/>
    <col min="14853" max="14853" width="5" style="91" customWidth="1"/>
    <col min="14854" max="14854" width="7.1796875" style="91" customWidth="1"/>
    <col min="14855" max="14855" width="5.7265625" style="91" customWidth="1"/>
    <col min="14856" max="14856" width="15.26953125" style="91" customWidth="1"/>
    <col min="14857" max="14857" width="13.7265625" style="91" customWidth="1"/>
    <col min="14858" max="14858" width="10.26953125" style="91" customWidth="1"/>
    <col min="14859" max="14859" width="15.1796875" style="91" customWidth="1"/>
    <col min="14860" max="15104" width="9.1796875" style="91"/>
    <col min="15105" max="15105" width="20.54296875" style="91" customWidth="1"/>
    <col min="15106" max="15106" width="7.7265625" style="91" customWidth="1"/>
    <col min="15107" max="15107" width="6.7265625" style="91" customWidth="1"/>
    <col min="15108" max="15108" width="4.1796875" style="91" bestFit="1" customWidth="1"/>
    <col min="15109" max="15109" width="5" style="91" customWidth="1"/>
    <col min="15110" max="15110" width="7.1796875" style="91" customWidth="1"/>
    <col min="15111" max="15111" width="5.7265625" style="91" customWidth="1"/>
    <col min="15112" max="15112" width="15.26953125" style="91" customWidth="1"/>
    <col min="15113" max="15113" width="13.7265625" style="91" customWidth="1"/>
    <col min="15114" max="15114" width="10.26953125" style="91" customWidth="1"/>
    <col min="15115" max="15115" width="15.1796875" style="91" customWidth="1"/>
    <col min="15116" max="15360" width="9.1796875" style="91"/>
    <col min="15361" max="15361" width="20.54296875" style="91" customWidth="1"/>
    <col min="15362" max="15362" width="7.7265625" style="91" customWidth="1"/>
    <col min="15363" max="15363" width="6.7265625" style="91" customWidth="1"/>
    <col min="15364" max="15364" width="4.1796875" style="91" bestFit="1" customWidth="1"/>
    <col min="15365" max="15365" width="5" style="91" customWidth="1"/>
    <col min="15366" max="15366" width="7.1796875" style="91" customWidth="1"/>
    <col min="15367" max="15367" width="5.7265625" style="91" customWidth="1"/>
    <col min="15368" max="15368" width="15.26953125" style="91" customWidth="1"/>
    <col min="15369" max="15369" width="13.7265625" style="91" customWidth="1"/>
    <col min="15370" max="15370" width="10.26953125" style="91" customWidth="1"/>
    <col min="15371" max="15371" width="15.1796875" style="91" customWidth="1"/>
    <col min="15372" max="15616" width="9.1796875" style="91"/>
    <col min="15617" max="15617" width="20.54296875" style="91" customWidth="1"/>
    <col min="15618" max="15618" width="7.7265625" style="91" customWidth="1"/>
    <col min="15619" max="15619" width="6.7265625" style="91" customWidth="1"/>
    <col min="15620" max="15620" width="4.1796875" style="91" bestFit="1" customWidth="1"/>
    <col min="15621" max="15621" width="5" style="91" customWidth="1"/>
    <col min="15622" max="15622" width="7.1796875" style="91" customWidth="1"/>
    <col min="15623" max="15623" width="5.7265625" style="91" customWidth="1"/>
    <col min="15624" max="15624" width="15.26953125" style="91" customWidth="1"/>
    <col min="15625" max="15625" width="13.7265625" style="91" customWidth="1"/>
    <col min="15626" max="15626" width="10.26953125" style="91" customWidth="1"/>
    <col min="15627" max="15627" width="15.1796875" style="91" customWidth="1"/>
    <col min="15628" max="15872" width="9.1796875" style="91"/>
    <col min="15873" max="15873" width="20.54296875" style="91" customWidth="1"/>
    <col min="15874" max="15874" width="7.7265625" style="91" customWidth="1"/>
    <col min="15875" max="15875" width="6.7265625" style="91" customWidth="1"/>
    <col min="15876" max="15876" width="4.1796875" style="91" bestFit="1" customWidth="1"/>
    <col min="15877" max="15877" width="5" style="91" customWidth="1"/>
    <col min="15878" max="15878" width="7.1796875" style="91" customWidth="1"/>
    <col min="15879" max="15879" width="5.7265625" style="91" customWidth="1"/>
    <col min="15880" max="15880" width="15.26953125" style="91" customWidth="1"/>
    <col min="15881" max="15881" width="13.7265625" style="91" customWidth="1"/>
    <col min="15882" max="15882" width="10.26953125" style="91" customWidth="1"/>
    <col min="15883" max="15883" width="15.1796875" style="91" customWidth="1"/>
    <col min="15884" max="16128" width="9.1796875" style="91"/>
    <col min="16129" max="16129" width="20.54296875" style="91" customWidth="1"/>
    <col min="16130" max="16130" width="7.7265625" style="91" customWidth="1"/>
    <col min="16131" max="16131" width="6.7265625" style="91" customWidth="1"/>
    <col min="16132" max="16132" width="4.1796875" style="91" bestFit="1" customWidth="1"/>
    <col min="16133" max="16133" width="5" style="91" customWidth="1"/>
    <col min="16134" max="16134" width="7.1796875" style="91" customWidth="1"/>
    <col min="16135" max="16135" width="5.7265625" style="91" customWidth="1"/>
    <col min="16136" max="16136" width="15.26953125" style="91" customWidth="1"/>
    <col min="16137" max="16137" width="13.7265625" style="91" customWidth="1"/>
    <col min="16138" max="16138" width="10.26953125" style="91" customWidth="1"/>
    <col min="16139" max="16139" width="15.1796875" style="91" customWidth="1"/>
    <col min="16140" max="16384" width="9.1796875" style="91"/>
  </cols>
  <sheetData>
    <row r="1" spans="1:11" ht="16.5" customHeight="1">
      <c r="A1" s="87"/>
      <c r="B1" s="87"/>
      <c r="C1" s="88" t="s">
        <v>934</v>
      </c>
      <c r="D1" s="87"/>
      <c r="E1" s="87"/>
      <c r="F1" s="87"/>
      <c r="G1" s="87"/>
      <c r="H1" s="87"/>
      <c r="I1" s="89"/>
      <c r="J1" s="90"/>
      <c r="K1" s="90"/>
    </row>
    <row r="2" spans="1:11" ht="8.25" customHeight="1">
      <c r="A2" s="92"/>
      <c r="B2" s="87"/>
      <c r="C2" s="87"/>
      <c r="D2" s="88"/>
      <c r="E2" s="93"/>
      <c r="F2" s="94"/>
      <c r="G2" s="94"/>
      <c r="H2" s="92"/>
      <c r="I2" s="95"/>
      <c r="J2" s="96"/>
      <c r="K2" s="97"/>
    </row>
    <row r="3" spans="1:11" ht="9" customHeight="1">
      <c r="A3" s="98" t="s">
        <v>935</v>
      </c>
      <c r="B3" s="99"/>
      <c r="C3" s="99"/>
      <c r="D3" s="100"/>
      <c r="E3" s="101"/>
      <c r="F3" s="94"/>
      <c r="G3" s="94"/>
      <c r="H3" s="98" t="s">
        <v>936</v>
      </c>
      <c r="I3" s="102"/>
      <c r="J3" s="96"/>
      <c r="K3" s="97"/>
    </row>
    <row r="4" spans="1:11" ht="21" customHeight="1">
      <c r="A4" s="103" t="s">
        <v>937</v>
      </c>
      <c r="B4" s="104"/>
      <c r="C4" s="105"/>
      <c r="D4" s="105"/>
      <c r="E4" s="106"/>
      <c r="F4" s="92"/>
      <c r="G4" s="87"/>
      <c r="H4" s="107">
        <v>114470</v>
      </c>
      <c r="I4" s="108"/>
      <c r="J4" s="96"/>
      <c r="K4" s="97"/>
    </row>
    <row r="5" spans="1:11" ht="9" customHeight="1">
      <c r="A5" s="98" t="s">
        <v>938</v>
      </c>
      <c r="B5" s="109"/>
      <c r="C5" s="110"/>
      <c r="D5" s="110"/>
      <c r="E5" s="111"/>
      <c r="F5" s="92"/>
      <c r="G5" s="87"/>
      <c r="H5" s="112" t="s">
        <v>939</v>
      </c>
      <c r="I5" s="113"/>
      <c r="J5" s="96"/>
      <c r="K5" s="97"/>
    </row>
    <row r="6" spans="1:11" ht="21" customHeight="1">
      <c r="A6" s="114" t="s">
        <v>940</v>
      </c>
      <c r="B6" s="115"/>
      <c r="C6" s="116"/>
      <c r="D6" s="116"/>
      <c r="E6" s="117"/>
      <c r="F6" s="92"/>
      <c r="G6" s="87"/>
      <c r="H6" s="118">
        <v>45657</v>
      </c>
      <c r="I6" s="119"/>
      <c r="J6" s="96"/>
      <c r="K6" s="97"/>
    </row>
    <row r="7" spans="1:11" ht="8.25" customHeight="1">
      <c r="A7" s="92"/>
      <c r="B7" s="120"/>
      <c r="C7" s="121"/>
      <c r="D7" s="121"/>
      <c r="E7" s="122"/>
      <c r="F7" s="92"/>
      <c r="G7" s="87"/>
      <c r="H7" s="92"/>
      <c r="I7" s="123"/>
      <c r="J7" s="96"/>
      <c r="K7" s="97"/>
    </row>
    <row r="8" spans="1:11" ht="13">
      <c r="A8" s="92"/>
      <c r="B8" s="120"/>
      <c r="C8" s="92"/>
      <c r="D8" s="92"/>
      <c r="E8" s="92"/>
      <c r="F8" s="92"/>
      <c r="G8" s="124"/>
      <c r="H8" s="87" t="s">
        <v>941</v>
      </c>
      <c r="I8" s="123"/>
      <c r="J8" s="96"/>
      <c r="K8" s="97"/>
    </row>
    <row r="9" spans="1:11" ht="5.25" customHeight="1">
      <c r="A9" s="87"/>
      <c r="B9" s="87"/>
      <c r="C9" s="87"/>
      <c r="D9" s="87"/>
      <c r="E9" s="87"/>
      <c r="F9" s="121"/>
      <c r="G9" s="125"/>
      <c r="H9" s="92"/>
      <c r="I9" s="89"/>
      <c r="J9" s="96"/>
      <c r="K9" s="97"/>
    </row>
    <row r="10" spans="1:11" ht="12.75" customHeight="1">
      <c r="A10" s="87"/>
      <c r="B10" s="87"/>
      <c r="C10" s="87"/>
      <c r="D10" s="87"/>
      <c r="E10" s="87"/>
      <c r="F10" s="92"/>
      <c r="G10" s="124"/>
      <c r="H10" s="92" t="s">
        <v>942</v>
      </c>
      <c r="I10" s="126"/>
      <c r="J10" s="96"/>
      <c r="K10" s="97"/>
    </row>
    <row r="11" spans="1:11" ht="5.25" customHeight="1">
      <c r="A11" s="87"/>
      <c r="B11" s="87"/>
      <c r="C11" s="87"/>
      <c r="D11" s="87"/>
      <c r="E11" s="87"/>
      <c r="F11" s="92"/>
      <c r="G11" s="92"/>
      <c r="H11" s="92"/>
      <c r="I11" s="89"/>
      <c r="J11" s="90"/>
      <c r="K11" s="90"/>
    </row>
    <row r="12" spans="1:11" ht="12.75" customHeight="1">
      <c r="A12" s="87"/>
      <c r="B12" s="87"/>
      <c r="C12" s="127"/>
      <c r="D12" s="87"/>
      <c r="E12" s="127"/>
      <c r="F12" s="92"/>
      <c r="G12" s="124"/>
      <c r="H12" s="92" t="s">
        <v>943</v>
      </c>
      <c r="I12" s="128"/>
      <c r="J12" s="90"/>
      <c r="K12" s="90"/>
    </row>
    <row r="13" spans="1:11" ht="5.25" customHeight="1">
      <c r="A13" s="129"/>
      <c r="B13" s="130"/>
      <c r="C13" s="131"/>
      <c r="D13" s="131"/>
      <c r="E13" s="131"/>
      <c r="F13" s="92"/>
      <c r="G13" s="92"/>
      <c r="H13" s="92"/>
      <c r="I13" s="89"/>
      <c r="J13" s="90"/>
      <c r="K13" s="90"/>
    </row>
    <row r="14" spans="1:11" ht="12.75" customHeight="1">
      <c r="A14" s="87"/>
      <c r="B14" s="132"/>
      <c r="C14" s="121"/>
      <c r="D14" s="92"/>
      <c r="E14" s="92"/>
      <c r="F14" s="92"/>
      <c r="G14" s="124"/>
      <c r="H14" s="92" t="s">
        <v>944</v>
      </c>
      <c r="I14" s="89"/>
      <c r="J14" s="90"/>
      <c r="K14" s="90"/>
    </row>
    <row r="15" spans="1:11" ht="5.25" customHeight="1">
      <c r="A15" s="133"/>
      <c r="B15" s="120"/>
      <c r="C15" s="92"/>
      <c r="D15" s="92"/>
      <c r="E15" s="92"/>
      <c r="F15" s="92"/>
      <c r="G15" s="125"/>
      <c r="H15" s="92"/>
      <c r="I15" s="89"/>
      <c r="J15" s="90"/>
      <c r="K15" s="90"/>
    </row>
    <row r="16" spans="1:11" ht="12.75" customHeight="1">
      <c r="A16" s="133"/>
      <c r="B16" s="132"/>
      <c r="C16" s="121"/>
      <c r="D16" s="92"/>
      <c r="E16" s="92"/>
      <c r="F16" s="92"/>
      <c r="G16" s="124" t="s">
        <v>945</v>
      </c>
      <c r="H16" s="92" t="s">
        <v>946</v>
      </c>
      <c r="I16" s="89"/>
      <c r="J16" s="90"/>
      <c r="K16" s="90"/>
    </row>
    <row r="17" spans="1:18" ht="12" customHeight="1">
      <c r="A17" s="133" t="s">
        <v>947</v>
      </c>
      <c r="B17" s="132"/>
      <c r="C17" s="92"/>
      <c r="D17" s="92"/>
      <c r="E17" s="92"/>
      <c r="F17" s="92"/>
      <c r="G17" s="125"/>
      <c r="H17" s="92"/>
      <c r="I17" s="89"/>
      <c r="J17" s="90"/>
      <c r="K17" s="90"/>
    </row>
    <row r="18" spans="1:18" ht="13.5" customHeight="1">
      <c r="A18" s="134" t="s">
        <v>948</v>
      </c>
      <c r="B18" s="135"/>
      <c r="C18" s="136"/>
      <c r="D18" s="136"/>
      <c r="E18" s="136"/>
      <c r="F18" s="136"/>
      <c r="G18" s="136"/>
      <c r="H18" s="136"/>
      <c r="I18" s="137"/>
      <c r="J18" s="90"/>
      <c r="K18" s="90"/>
    </row>
    <row r="19" spans="1:18" ht="13.5" customHeight="1">
      <c r="A19" s="138"/>
      <c r="B19" s="135"/>
      <c r="C19" s="136"/>
      <c r="D19" s="136"/>
      <c r="E19" s="139"/>
      <c r="F19" s="136"/>
      <c r="G19" s="136"/>
      <c r="H19" s="140"/>
      <c r="I19" s="137"/>
      <c r="J19" s="90"/>
      <c r="K19" s="90"/>
    </row>
    <row r="20" spans="1:18" ht="13.5" customHeight="1">
      <c r="A20" s="138"/>
      <c r="B20" s="135"/>
      <c r="C20" s="136"/>
      <c r="D20" s="136"/>
      <c r="E20" s="139"/>
      <c r="F20" s="136"/>
      <c r="G20" s="136"/>
      <c r="H20" s="140"/>
      <c r="I20" s="137"/>
      <c r="J20" s="90"/>
      <c r="K20" s="90"/>
    </row>
    <row r="21" spans="1:18" ht="12.75" customHeight="1">
      <c r="A21" s="127"/>
      <c r="B21" s="141"/>
      <c r="C21" s="87"/>
      <c r="D21" s="87"/>
      <c r="E21" s="87"/>
      <c r="F21" s="87"/>
      <c r="G21" s="87"/>
      <c r="H21" s="87"/>
      <c r="I21" s="89"/>
      <c r="J21" s="90"/>
      <c r="K21" s="90"/>
    </row>
    <row r="22" spans="1:18" ht="14">
      <c r="A22" s="142" t="s">
        <v>949</v>
      </c>
      <c r="B22" s="143" t="s">
        <v>950</v>
      </c>
      <c r="C22" s="144" t="s">
        <v>951</v>
      </c>
      <c r="D22" s="144" t="s">
        <v>952</v>
      </c>
      <c r="E22" s="144" t="s">
        <v>953</v>
      </c>
      <c r="F22" s="144" t="s">
        <v>954</v>
      </c>
      <c r="G22" s="144" t="s">
        <v>955</v>
      </c>
      <c r="H22" s="145" t="s">
        <v>956</v>
      </c>
      <c r="I22" s="145" t="s">
        <v>957</v>
      </c>
      <c r="J22" s="90"/>
      <c r="K22" s="90"/>
    </row>
    <row r="23" spans="1:18" ht="18" customHeight="1">
      <c r="A23" s="146"/>
      <c r="B23" s="147">
        <v>424101</v>
      </c>
      <c r="C23" s="148">
        <v>36991</v>
      </c>
      <c r="D23" s="149">
        <v>102</v>
      </c>
      <c r="E23" s="150"/>
      <c r="F23" s="148"/>
      <c r="G23" s="151"/>
      <c r="H23" s="152"/>
      <c r="I23" s="153">
        <v>3720000</v>
      </c>
      <c r="J23" s="90"/>
      <c r="K23" s="154"/>
      <c r="L23" s="90"/>
      <c r="M23" s="90"/>
      <c r="N23" s="90"/>
      <c r="O23" s="90"/>
      <c r="P23" s="90"/>
      <c r="Q23" s="90"/>
      <c r="R23" s="90"/>
    </row>
    <row r="24" spans="1:18" ht="18" customHeight="1">
      <c r="A24" s="155"/>
      <c r="B24" s="147">
        <v>424101</v>
      </c>
      <c r="C24" s="148">
        <v>17291</v>
      </c>
      <c r="D24" s="149">
        <v>102</v>
      </c>
      <c r="E24" s="150"/>
      <c r="F24" s="148"/>
      <c r="G24" s="151"/>
      <c r="H24" s="152">
        <v>3720000</v>
      </c>
      <c r="I24" s="153"/>
      <c r="J24" s="90"/>
      <c r="K24" s="154"/>
      <c r="L24" s="90"/>
      <c r="M24" s="90"/>
      <c r="N24" s="90"/>
      <c r="O24" s="90"/>
      <c r="P24" s="90"/>
      <c r="Q24" s="90"/>
      <c r="R24" s="90"/>
    </row>
    <row r="25" spans="1:18" ht="18" customHeight="1">
      <c r="A25" s="155"/>
      <c r="B25" s="147"/>
      <c r="C25" s="148"/>
      <c r="D25" s="149"/>
      <c r="E25" s="150"/>
      <c r="F25" s="148"/>
      <c r="G25" s="151"/>
      <c r="H25" s="152"/>
      <c r="I25" s="153"/>
      <c r="J25" s="90"/>
      <c r="K25" s="90"/>
      <c r="L25" s="90"/>
      <c r="M25" s="90"/>
      <c r="N25" s="90"/>
      <c r="O25" s="90"/>
      <c r="P25" s="90"/>
      <c r="Q25" s="90"/>
      <c r="R25" s="90"/>
    </row>
    <row r="26" spans="1:18" ht="18" customHeight="1">
      <c r="A26" s="146"/>
      <c r="B26" s="147"/>
      <c r="C26" s="148"/>
      <c r="D26" s="149"/>
      <c r="E26" s="150"/>
      <c r="F26" s="148"/>
      <c r="G26" s="151"/>
      <c r="H26" s="152"/>
      <c r="I26" s="153"/>
      <c r="J26" s="90"/>
      <c r="K26" s="90"/>
      <c r="L26" s="90"/>
      <c r="M26" s="90"/>
      <c r="N26" s="90"/>
      <c r="O26" s="90"/>
      <c r="P26" s="90"/>
      <c r="Q26" s="90"/>
      <c r="R26" s="90"/>
    </row>
    <row r="27" spans="1:18" ht="18" customHeight="1">
      <c r="A27" s="155"/>
      <c r="B27" s="147"/>
      <c r="C27" s="148"/>
      <c r="D27" s="149"/>
      <c r="E27" s="150"/>
      <c r="F27" s="148"/>
      <c r="G27" s="151"/>
      <c r="H27" s="152"/>
      <c r="I27" s="153"/>
      <c r="J27" s="90"/>
      <c r="K27" s="90"/>
      <c r="L27" s="90"/>
      <c r="M27" s="90"/>
      <c r="N27" s="90"/>
      <c r="O27" s="90"/>
      <c r="P27" s="90"/>
      <c r="Q27" s="90"/>
      <c r="R27" s="90"/>
    </row>
    <row r="28" spans="1:18" ht="18" customHeight="1">
      <c r="A28" s="155"/>
      <c r="B28" s="147"/>
      <c r="C28" s="148"/>
      <c r="D28" s="149"/>
      <c r="E28" s="150"/>
      <c r="F28" s="156"/>
      <c r="G28" s="151"/>
      <c r="H28" s="153"/>
      <c r="I28" s="153"/>
      <c r="J28" s="90"/>
      <c r="K28" s="157"/>
      <c r="L28" s="90"/>
      <c r="M28" s="90"/>
      <c r="N28" s="90"/>
      <c r="O28" s="90"/>
      <c r="P28" s="90"/>
      <c r="Q28" s="90"/>
      <c r="R28" s="90"/>
    </row>
    <row r="29" spans="1:18" ht="18" customHeight="1">
      <c r="A29" s="155"/>
      <c r="B29" s="147"/>
      <c r="C29" s="148"/>
      <c r="D29" s="149"/>
      <c r="E29" s="150"/>
      <c r="F29" s="148"/>
      <c r="G29" s="151"/>
      <c r="H29" s="153"/>
      <c r="I29" s="153"/>
      <c r="J29" s="90"/>
      <c r="K29" s="157" t="s">
        <v>958</v>
      </c>
      <c r="L29" s="90"/>
      <c r="M29" s="90"/>
      <c r="N29" s="90"/>
      <c r="O29" s="90"/>
      <c r="P29" s="90"/>
      <c r="Q29" s="90"/>
      <c r="R29" s="90"/>
    </row>
    <row r="30" spans="1:18" ht="18" customHeight="1">
      <c r="A30" s="155"/>
      <c r="B30" s="147"/>
      <c r="C30" s="148"/>
      <c r="D30" s="149"/>
      <c r="E30" s="150"/>
      <c r="F30" s="148"/>
      <c r="G30" s="151"/>
      <c r="H30" s="153"/>
      <c r="I30" s="153"/>
      <c r="J30" s="90"/>
      <c r="K30" s="157"/>
      <c r="L30" s="90"/>
      <c r="M30" s="90"/>
      <c r="N30" s="90"/>
      <c r="O30" s="90"/>
      <c r="P30" s="90"/>
      <c r="Q30" s="90"/>
      <c r="R30" s="90"/>
    </row>
    <row r="31" spans="1:18" ht="18" customHeight="1">
      <c r="A31" s="114"/>
      <c r="B31" s="147"/>
      <c r="C31" s="148"/>
      <c r="D31" s="149"/>
      <c r="E31" s="150"/>
      <c r="F31" s="148"/>
      <c r="G31" s="148"/>
      <c r="H31" s="153"/>
      <c r="I31" s="153"/>
      <c r="J31" s="90"/>
      <c r="K31" s="154"/>
      <c r="L31" s="90"/>
      <c r="M31" s="90"/>
      <c r="N31" s="90"/>
      <c r="O31" s="90"/>
      <c r="P31" s="90"/>
      <c r="Q31" s="90"/>
      <c r="R31" s="90"/>
    </row>
    <row r="32" spans="1:18" ht="18" customHeight="1">
      <c r="A32" s="114"/>
      <c r="B32" s="147"/>
      <c r="C32" s="148"/>
      <c r="D32" s="149"/>
      <c r="E32" s="150"/>
      <c r="F32" s="148"/>
      <c r="G32" s="148"/>
      <c r="H32" s="153"/>
      <c r="I32" s="153"/>
      <c r="J32" s="90"/>
      <c r="K32" s="154"/>
      <c r="L32" s="90"/>
      <c r="M32" s="90"/>
      <c r="N32" s="90"/>
      <c r="O32" s="90"/>
      <c r="P32" s="90"/>
      <c r="Q32" s="90"/>
      <c r="R32" s="90"/>
    </row>
    <row r="33" spans="1:19" ht="18" customHeight="1">
      <c r="A33" s="114"/>
      <c r="B33" s="147"/>
      <c r="C33" s="148"/>
      <c r="D33" s="149"/>
      <c r="E33" s="150"/>
      <c r="F33" s="148"/>
      <c r="G33" s="148"/>
      <c r="H33" s="153"/>
      <c r="I33" s="153"/>
      <c r="J33" s="90"/>
      <c r="K33" s="154"/>
      <c r="L33" s="90"/>
      <c r="M33" s="90"/>
      <c r="N33" s="90"/>
      <c r="O33" s="90"/>
      <c r="P33" s="90"/>
      <c r="Q33" s="90"/>
      <c r="R33" s="90"/>
    </row>
    <row r="34" spans="1:19" ht="18" customHeight="1">
      <c r="A34" s="114"/>
      <c r="B34" s="147"/>
      <c r="C34" s="148"/>
      <c r="D34" s="149"/>
      <c r="E34" s="150"/>
      <c r="F34" s="148"/>
      <c r="G34" s="148"/>
      <c r="H34" s="153"/>
      <c r="I34" s="153"/>
      <c r="J34" s="90"/>
      <c r="K34" s="154"/>
      <c r="L34" s="90"/>
      <c r="M34" s="90"/>
      <c r="N34" s="90"/>
      <c r="O34" s="90"/>
      <c r="P34" s="90"/>
      <c r="Q34" s="90"/>
      <c r="R34" s="90"/>
    </row>
    <row r="35" spans="1:19" ht="18" customHeight="1">
      <c r="A35" s="114"/>
      <c r="B35" s="147"/>
      <c r="C35" s="148"/>
      <c r="D35" s="149"/>
      <c r="E35" s="150"/>
      <c r="F35" s="148"/>
      <c r="G35" s="148"/>
      <c r="H35" s="153"/>
      <c r="I35" s="153"/>
      <c r="J35" s="90"/>
      <c r="K35" s="154"/>
      <c r="L35" s="90"/>
      <c r="M35" s="90"/>
      <c r="N35" s="90"/>
      <c r="O35" s="90"/>
      <c r="P35" s="90"/>
      <c r="Q35" s="90"/>
      <c r="R35" s="90"/>
    </row>
    <row r="36" spans="1:19" ht="18" customHeight="1">
      <c r="A36" s="114"/>
      <c r="B36" s="147"/>
      <c r="C36" s="148"/>
      <c r="D36" s="149"/>
      <c r="E36" s="150"/>
      <c r="F36" s="148"/>
      <c r="G36" s="148"/>
      <c r="H36" s="153"/>
      <c r="I36" s="153"/>
      <c r="J36" s="90"/>
      <c r="K36" s="154"/>
      <c r="L36" s="90"/>
      <c r="M36" s="90"/>
      <c r="N36" s="90"/>
      <c r="O36" s="90"/>
      <c r="P36" s="90"/>
      <c r="Q36" s="90"/>
      <c r="R36" s="90"/>
    </row>
    <row r="37" spans="1:19" ht="18" customHeight="1">
      <c r="A37" s="114"/>
      <c r="B37" s="147"/>
      <c r="C37" s="148"/>
      <c r="D37" s="149"/>
      <c r="E37" s="158"/>
      <c r="F37" s="148"/>
      <c r="G37" s="148"/>
      <c r="H37" s="153"/>
      <c r="I37" s="153"/>
      <c r="J37" s="90"/>
      <c r="K37" s="154"/>
      <c r="L37" s="90"/>
      <c r="M37" s="90"/>
      <c r="N37" s="90"/>
      <c r="O37" s="90"/>
      <c r="P37" s="90"/>
      <c r="Q37" s="90"/>
      <c r="R37" s="90"/>
    </row>
    <row r="38" spans="1:19" ht="18" customHeight="1">
      <c r="A38" s="114"/>
      <c r="B38" s="147"/>
      <c r="C38" s="148"/>
      <c r="D38" s="149"/>
      <c r="E38" s="158"/>
      <c r="F38" s="148"/>
      <c r="G38" s="148"/>
      <c r="H38" s="153"/>
      <c r="I38" s="153"/>
      <c r="J38" s="90"/>
      <c r="K38" s="154"/>
      <c r="L38" s="90"/>
      <c r="M38" s="90"/>
      <c r="N38" s="90"/>
      <c r="O38" s="90"/>
      <c r="P38" s="90"/>
      <c r="Q38" s="90"/>
      <c r="R38" s="90"/>
    </row>
    <row r="39" spans="1:19" ht="18" customHeight="1">
      <c r="A39" s="114"/>
      <c r="B39" s="147"/>
      <c r="C39" s="148"/>
      <c r="D39" s="149"/>
      <c r="E39" s="158"/>
      <c r="F39" s="148"/>
      <c r="G39" s="148"/>
      <c r="H39" s="153"/>
      <c r="I39" s="153"/>
      <c r="J39" s="90"/>
      <c r="K39" s="154"/>
      <c r="L39" s="90"/>
      <c r="M39" s="90"/>
      <c r="N39" s="90"/>
      <c r="O39" s="90"/>
      <c r="P39" s="90"/>
      <c r="Q39" s="90"/>
      <c r="R39" s="90"/>
    </row>
    <row r="40" spans="1:19" ht="18" customHeight="1">
      <c r="A40" s="114"/>
      <c r="B40" s="147"/>
      <c r="C40" s="148"/>
      <c r="D40" s="149"/>
      <c r="E40" s="158"/>
      <c r="F40" s="148"/>
      <c r="G40" s="148"/>
      <c r="H40" s="153"/>
      <c r="I40" s="153"/>
      <c r="J40" s="90"/>
      <c r="K40" s="154"/>
      <c r="L40" s="90"/>
      <c r="M40" s="90"/>
      <c r="N40" s="90"/>
      <c r="O40" s="90"/>
      <c r="P40" s="90"/>
      <c r="Q40" s="90"/>
      <c r="R40" s="90"/>
    </row>
    <row r="41" spans="1:19" ht="18.75" customHeight="1" thickBot="1">
      <c r="A41" s="127"/>
      <c r="B41" s="141"/>
      <c r="C41" s="87"/>
      <c r="D41" s="87"/>
      <c r="E41" s="159"/>
      <c r="F41" s="160" t="s">
        <v>959</v>
      </c>
      <c r="G41" s="161"/>
      <c r="H41" s="162">
        <f>SUM(H23:H40)</f>
        <v>3720000</v>
      </c>
      <c r="I41" s="162">
        <f>SUM(I23:I40)</f>
        <v>3720000</v>
      </c>
      <c r="J41" s="154"/>
      <c r="K41" s="154"/>
      <c r="L41" s="90"/>
      <c r="M41" s="90"/>
      <c r="N41" s="90"/>
      <c r="O41" s="90"/>
      <c r="P41" s="90"/>
      <c r="Q41" s="90"/>
      <c r="R41" s="90"/>
      <c r="S41" s="90"/>
    </row>
    <row r="42" spans="1:19" ht="9.75" customHeight="1" thickTop="1">
      <c r="A42" s="127"/>
      <c r="B42" s="141"/>
      <c r="C42" s="87"/>
      <c r="D42" s="87"/>
      <c r="E42" s="159"/>
      <c r="F42" s="87"/>
      <c r="G42" s="87"/>
      <c r="H42" s="163"/>
      <c r="I42" s="163"/>
      <c r="J42" s="90"/>
      <c r="K42" s="154"/>
      <c r="L42" s="90"/>
      <c r="M42" s="90"/>
      <c r="N42" s="90"/>
      <c r="O42" s="90"/>
      <c r="P42" s="90"/>
      <c r="Q42" s="90"/>
      <c r="R42" s="90"/>
      <c r="S42" s="90"/>
    </row>
    <row r="43" spans="1:19" ht="10.5" customHeight="1">
      <c r="A43" s="164" t="s">
        <v>960</v>
      </c>
      <c r="B43" s="165"/>
      <c r="C43" s="99"/>
      <c r="D43" s="102"/>
      <c r="E43" s="166"/>
      <c r="F43" s="164" t="s">
        <v>961</v>
      </c>
      <c r="G43" s="99"/>
      <c r="H43" s="167"/>
      <c r="I43" s="168"/>
      <c r="J43" s="90"/>
      <c r="K43" s="90"/>
      <c r="L43" s="90"/>
      <c r="M43" s="90"/>
      <c r="N43" s="90"/>
      <c r="O43" s="90"/>
      <c r="P43" s="90"/>
      <c r="Q43" s="90"/>
      <c r="R43" s="90"/>
      <c r="S43" s="90"/>
    </row>
    <row r="44" spans="1:19" ht="10.5" customHeight="1">
      <c r="A44" s="103"/>
      <c r="B44" s="104"/>
      <c r="C44" s="169"/>
      <c r="D44" s="170"/>
      <c r="E44" s="131"/>
      <c r="F44" s="103"/>
      <c r="G44" s="169"/>
      <c r="H44" s="171"/>
      <c r="I44" s="172"/>
      <c r="J44" s="90"/>
      <c r="K44" s="90"/>
      <c r="L44" s="90"/>
      <c r="M44" s="90"/>
      <c r="N44" s="90"/>
      <c r="O44" s="90"/>
      <c r="P44" s="90"/>
      <c r="Q44" s="90"/>
      <c r="R44" s="90"/>
      <c r="S44" s="90"/>
    </row>
    <row r="45" spans="1:19" ht="8.25" customHeight="1">
      <c r="A45" s="103"/>
      <c r="B45" s="104"/>
      <c r="C45" s="169"/>
      <c r="D45" s="170"/>
      <c r="E45" s="131"/>
      <c r="F45" s="103"/>
      <c r="G45" s="169"/>
      <c r="H45" s="171"/>
      <c r="I45" s="172"/>
      <c r="J45" s="90"/>
      <c r="K45" s="90"/>
      <c r="L45" s="90"/>
      <c r="M45" s="90"/>
      <c r="N45" s="90"/>
      <c r="O45" s="90"/>
      <c r="P45" s="90"/>
      <c r="Q45" s="90"/>
      <c r="R45" s="90"/>
      <c r="S45" s="90"/>
    </row>
    <row r="46" spans="1:19" ht="7.5" customHeight="1">
      <c r="A46" s="114"/>
      <c r="B46" s="115"/>
      <c r="C46" s="173"/>
      <c r="D46" s="174"/>
      <c r="E46" s="131"/>
      <c r="F46" s="114"/>
      <c r="G46" s="173"/>
      <c r="H46" s="175"/>
      <c r="I46" s="176"/>
      <c r="J46" s="90"/>
      <c r="K46" s="90"/>
      <c r="L46" s="90"/>
      <c r="M46" s="90"/>
      <c r="N46" s="90"/>
      <c r="O46" s="90"/>
      <c r="P46" s="90"/>
      <c r="Q46" s="90"/>
      <c r="R46" s="90"/>
      <c r="S46" s="90"/>
    </row>
    <row r="47" spans="1:19">
      <c r="E47" s="178"/>
      <c r="H47" s="179"/>
      <c r="I47" s="179"/>
      <c r="K47" s="90"/>
      <c r="L47" s="90"/>
      <c r="M47" s="90"/>
      <c r="N47" s="90"/>
      <c r="O47" s="90"/>
      <c r="P47" s="90"/>
      <c r="Q47" s="90"/>
      <c r="R47" s="90"/>
      <c r="S47" s="90"/>
    </row>
    <row r="48" spans="1:19">
      <c r="E48" s="178"/>
      <c r="H48" s="179"/>
      <c r="I48" s="179"/>
      <c r="K48" s="90"/>
      <c r="L48" s="90"/>
      <c r="M48" s="90"/>
      <c r="N48" s="90"/>
      <c r="O48" s="90"/>
      <c r="P48" s="90"/>
      <c r="Q48" s="90"/>
      <c r="R48" s="90"/>
      <c r="S48" s="90"/>
    </row>
    <row r="49" spans="1:27" ht="13">
      <c r="A49" s="90"/>
      <c r="B49" s="180"/>
      <c r="C49" s="90"/>
      <c r="D49" s="90"/>
      <c r="E49" s="181"/>
      <c r="F49" s="90"/>
      <c r="G49" s="90"/>
      <c r="H49" s="154"/>
      <c r="I49" s="96"/>
      <c r="J49" s="96"/>
      <c r="K49" s="97"/>
      <c r="L49" s="90"/>
      <c r="M49" s="90"/>
      <c r="N49" s="90"/>
      <c r="O49" s="90"/>
      <c r="P49" s="90"/>
      <c r="Q49" s="90"/>
      <c r="R49" s="90"/>
      <c r="S49" s="90"/>
      <c r="T49" s="90"/>
      <c r="U49" s="90"/>
      <c r="V49" s="90"/>
      <c r="W49" s="90"/>
      <c r="X49" s="90"/>
      <c r="Y49" s="90"/>
      <c r="Z49" s="90"/>
      <c r="AA49" s="90"/>
    </row>
    <row r="50" spans="1:27" ht="13">
      <c r="A50" s="90"/>
      <c r="B50" s="180"/>
      <c r="C50" s="90"/>
      <c r="D50" s="90"/>
      <c r="E50" s="181"/>
      <c r="F50" s="90"/>
      <c r="G50" s="90"/>
      <c r="H50" s="90"/>
      <c r="I50" s="96"/>
      <c r="J50" s="96"/>
      <c r="K50" s="97"/>
      <c r="L50" s="90"/>
      <c r="M50" s="90"/>
      <c r="N50" s="90"/>
      <c r="O50" s="90"/>
      <c r="P50" s="90"/>
      <c r="Q50" s="90"/>
      <c r="R50" s="90"/>
      <c r="S50" s="90"/>
      <c r="T50" s="90"/>
      <c r="U50" s="90"/>
      <c r="V50" s="90"/>
      <c r="W50" s="90"/>
      <c r="X50" s="90"/>
      <c r="Y50" s="90"/>
      <c r="Z50" s="90"/>
      <c r="AA50" s="90"/>
    </row>
    <row r="51" spans="1:27" ht="13">
      <c r="A51" s="90"/>
      <c r="B51" s="180"/>
      <c r="C51" s="182"/>
      <c r="D51" s="182"/>
      <c r="E51" s="182"/>
      <c r="F51" s="182"/>
      <c r="G51" s="182"/>
      <c r="H51" s="90"/>
      <c r="I51" s="96"/>
      <c r="J51" s="96"/>
      <c r="K51" s="97"/>
      <c r="L51" s="90"/>
      <c r="M51" s="90"/>
      <c r="N51" s="90"/>
      <c r="O51" s="90"/>
      <c r="P51" s="90"/>
      <c r="Q51" s="90"/>
      <c r="R51" s="90"/>
      <c r="S51" s="90"/>
      <c r="T51" s="90"/>
      <c r="U51" s="90"/>
      <c r="V51" s="90"/>
      <c r="W51" s="90"/>
      <c r="X51" s="90"/>
      <c r="Y51" s="90"/>
      <c r="Z51" s="90"/>
      <c r="AA51" s="90"/>
    </row>
    <row r="52" spans="1:27" ht="13">
      <c r="A52" s="90"/>
      <c r="B52" s="180"/>
      <c r="C52" s="90"/>
      <c r="D52" s="90"/>
      <c r="E52" s="90"/>
      <c r="F52" s="90"/>
      <c r="G52" s="90"/>
      <c r="H52" s="90"/>
      <c r="I52" s="96"/>
      <c r="J52" s="96"/>
      <c r="K52" s="97"/>
      <c r="L52" s="90"/>
      <c r="M52" s="90"/>
      <c r="N52" s="90"/>
      <c r="O52" s="90"/>
      <c r="P52" s="90"/>
      <c r="Q52" s="90"/>
      <c r="R52" s="90"/>
      <c r="S52" s="90"/>
      <c r="T52" s="90"/>
      <c r="U52" s="90"/>
      <c r="V52" s="90"/>
      <c r="W52" s="90"/>
      <c r="X52" s="90"/>
      <c r="Y52" s="90"/>
      <c r="Z52" s="90"/>
      <c r="AA52" s="90"/>
    </row>
    <row r="53" spans="1:27">
      <c r="A53" s="90"/>
      <c r="B53" s="180"/>
      <c r="C53" s="90"/>
      <c r="D53" s="90"/>
      <c r="E53" s="90"/>
      <c r="F53" s="90"/>
      <c r="G53" s="90"/>
      <c r="H53" s="90"/>
      <c r="I53" s="90"/>
      <c r="J53" s="90"/>
      <c r="K53" s="90"/>
      <c r="L53" s="90"/>
      <c r="M53" s="90"/>
      <c r="N53" s="90"/>
      <c r="O53" s="90"/>
      <c r="P53" s="90"/>
      <c r="Q53" s="90"/>
      <c r="R53" s="90"/>
      <c r="S53" s="90"/>
      <c r="T53" s="90"/>
      <c r="U53" s="90"/>
      <c r="V53" s="90"/>
      <c r="W53" s="90"/>
      <c r="X53" s="90"/>
      <c r="Y53" s="90"/>
      <c r="Z53" s="90"/>
      <c r="AA53" s="90"/>
    </row>
    <row r="54" spans="1:27">
      <c r="A54" s="90"/>
      <c r="B54" s="180"/>
      <c r="C54" s="90"/>
      <c r="D54" s="90"/>
      <c r="E54" s="90"/>
      <c r="F54" s="90"/>
      <c r="G54" s="90"/>
      <c r="H54" s="90"/>
      <c r="I54" s="90"/>
      <c r="J54" s="90"/>
      <c r="K54" s="90"/>
      <c r="L54" s="90"/>
      <c r="M54" s="90"/>
      <c r="N54" s="90"/>
      <c r="O54" s="90"/>
      <c r="P54" s="90"/>
      <c r="Q54" s="90"/>
      <c r="R54" s="90"/>
      <c r="S54" s="90"/>
      <c r="T54" s="90"/>
      <c r="U54" s="90"/>
      <c r="V54" s="90"/>
      <c r="W54" s="90"/>
      <c r="X54" s="90"/>
      <c r="Y54" s="90"/>
      <c r="Z54" s="90"/>
      <c r="AA54" s="90"/>
    </row>
    <row r="55" spans="1:27">
      <c r="A55" s="90"/>
      <c r="B55" s="180"/>
      <c r="C55" s="90"/>
      <c r="D55" s="90"/>
      <c r="E55" s="90"/>
      <c r="F55" s="90"/>
      <c r="G55" s="90"/>
      <c r="H55" s="90"/>
      <c r="I55" s="90"/>
      <c r="J55" s="90"/>
      <c r="K55" s="90"/>
      <c r="L55" s="90"/>
      <c r="M55" s="90"/>
      <c r="N55" s="90"/>
      <c r="O55" s="90"/>
      <c r="P55" s="90"/>
      <c r="Q55" s="90"/>
      <c r="R55" s="90"/>
      <c r="S55" s="90"/>
      <c r="T55" s="90"/>
      <c r="U55" s="90"/>
      <c r="V55" s="90"/>
      <c r="W55" s="90"/>
      <c r="X55" s="90"/>
      <c r="Y55" s="90"/>
      <c r="Z55" s="90"/>
      <c r="AA55" s="90"/>
    </row>
    <row r="56" spans="1:27">
      <c r="A56" s="90"/>
      <c r="B56" s="180"/>
      <c r="C56" s="90"/>
      <c r="D56" s="90"/>
      <c r="E56" s="90"/>
      <c r="F56" s="90"/>
      <c r="G56" s="90"/>
      <c r="H56" s="90"/>
      <c r="I56" s="90"/>
      <c r="J56" s="90"/>
      <c r="K56" s="90"/>
      <c r="L56" s="90"/>
      <c r="M56" s="90"/>
      <c r="N56" s="90"/>
      <c r="O56" s="90"/>
      <c r="P56" s="90"/>
      <c r="Q56" s="90"/>
      <c r="R56" s="90"/>
      <c r="S56" s="90"/>
      <c r="T56" s="90"/>
      <c r="U56" s="90"/>
      <c r="V56" s="90"/>
      <c r="W56" s="90"/>
      <c r="X56" s="90"/>
      <c r="Y56" s="90"/>
      <c r="Z56" s="90"/>
      <c r="AA56" s="90"/>
    </row>
    <row r="57" spans="1:27" ht="14">
      <c r="A57" s="183"/>
      <c r="B57" s="184"/>
      <c r="C57" s="183"/>
      <c r="D57" s="183"/>
      <c r="E57" s="183"/>
      <c r="F57" s="183"/>
      <c r="G57" s="183"/>
      <c r="H57" s="185"/>
      <c r="I57" s="185"/>
      <c r="J57" s="90"/>
      <c r="K57" s="90"/>
      <c r="L57" s="90"/>
      <c r="M57" s="90"/>
      <c r="N57" s="90"/>
      <c r="O57" s="90"/>
      <c r="P57" s="90"/>
      <c r="Q57" s="90"/>
      <c r="R57" s="90"/>
      <c r="S57" s="90"/>
      <c r="T57" s="90"/>
      <c r="U57" s="90"/>
      <c r="V57" s="90"/>
      <c r="W57" s="90"/>
      <c r="X57" s="90"/>
      <c r="Y57" s="90"/>
      <c r="Z57" s="90"/>
      <c r="AA57" s="90"/>
    </row>
    <row r="58" spans="1:27">
      <c r="A58" s="90"/>
      <c r="B58" s="180"/>
      <c r="C58" s="90"/>
      <c r="D58" s="90"/>
      <c r="E58" s="90"/>
      <c r="F58" s="90"/>
      <c r="G58" s="90"/>
      <c r="H58" s="97"/>
      <c r="I58" s="97"/>
      <c r="J58" s="90"/>
      <c r="K58" s="90"/>
      <c r="L58" s="90"/>
      <c r="M58" s="90"/>
      <c r="N58" s="90"/>
      <c r="O58" s="90"/>
      <c r="P58" s="90"/>
      <c r="Q58" s="90"/>
      <c r="R58" s="90"/>
      <c r="S58" s="90"/>
      <c r="T58" s="90"/>
      <c r="U58" s="90"/>
      <c r="V58" s="90"/>
      <c r="W58" s="90"/>
      <c r="X58" s="90"/>
      <c r="Y58" s="90"/>
      <c r="Z58" s="90"/>
      <c r="AA58" s="90"/>
    </row>
    <row r="59" spans="1:27">
      <c r="A59" s="90"/>
      <c r="B59" s="180"/>
      <c r="C59" s="90"/>
      <c r="D59" s="90"/>
      <c r="E59" s="90"/>
      <c r="F59" s="90"/>
      <c r="G59" s="90"/>
      <c r="H59" s="90"/>
      <c r="I59" s="90"/>
      <c r="J59" s="90"/>
      <c r="K59" s="90"/>
      <c r="L59" s="90"/>
      <c r="M59" s="90"/>
      <c r="N59" s="90"/>
      <c r="O59" s="90"/>
      <c r="P59" s="90"/>
      <c r="Q59" s="90"/>
      <c r="R59" s="90"/>
      <c r="S59" s="90"/>
      <c r="T59" s="90"/>
      <c r="U59" s="90"/>
      <c r="V59" s="90"/>
      <c r="W59" s="90"/>
      <c r="X59" s="90"/>
      <c r="Y59" s="90"/>
      <c r="Z59" s="90"/>
      <c r="AA59" s="90"/>
    </row>
    <row r="60" spans="1:27">
      <c r="A60" s="90"/>
      <c r="B60" s="180"/>
      <c r="C60" s="90"/>
      <c r="D60" s="90"/>
      <c r="E60" s="90"/>
      <c r="F60" s="90"/>
      <c r="G60" s="90"/>
      <c r="H60" s="90"/>
      <c r="I60" s="90"/>
      <c r="J60" s="90"/>
      <c r="K60" s="90"/>
      <c r="L60" s="90"/>
      <c r="M60" s="90"/>
      <c r="N60" s="90"/>
      <c r="O60" s="90"/>
      <c r="P60" s="90"/>
      <c r="Q60" s="90"/>
      <c r="R60" s="90"/>
      <c r="S60" s="90"/>
      <c r="T60" s="90"/>
      <c r="U60" s="90"/>
      <c r="V60" s="90"/>
      <c r="W60" s="90"/>
      <c r="X60" s="90"/>
      <c r="Y60" s="90"/>
      <c r="Z60" s="90"/>
      <c r="AA60" s="90"/>
    </row>
    <row r="61" spans="1:27">
      <c r="A61" s="90"/>
      <c r="B61" s="186"/>
      <c r="C61" s="90"/>
      <c r="D61" s="90"/>
      <c r="E61" s="90"/>
      <c r="F61" s="90"/>
      <c r="G61" s="90"/>
      <c r="H61" s="97"/>
      <c r="I61" s="97"/>
      <c r="J61" s="90"/>
      <c r="K61" s="90"/>
      <c r="L61" s="90"/>
      <c r="M61" s="90"/>
      <c r="N61" s="90"/>
      <c r="O61" s="90"/>
      <c r="P61" s="90"/>
      <c r="Q61" s="90"/>
      <c r="R61" s="90"/>
      <c r="S61" s="90"/>
      <c r="T61" s="90"/>
      <c r="U61" s="90"/>
      <c r="V61" s="90"/>
      <c r="W61" s="90"/>
      <c r="X61" s="90"/>
      <c r="Y61" s="90"/>
      <c r="Z61" s="90"/>
      <c r="AA61" s="90"/>
    </row>
    <row r="62" spans="1:27">
      <c r="A62" s="90"/>
      <c r="B62" s="186"/>
      <c r="C62" s="90"/>
      <c r="D62" s="90"/>
      <c r="E62" s="90"/>
      <c r="F62" s="90"/>
      <c r="G62" s="90"/>
      <c r="H62" s="97"/>
      <c r="I62" s="97"/>
      <c r="J62" s="90"/>
      <c r="K62" s="90"/>
      <c r="L62" s="90"/>
      <c r="M62" s="90"/>
      <c r="N62" s="90"/>
      <c r="O62" s="90"/>
      <c r="P62" s="90"/>
      <c r="Q62" s="90"/>
      <c r="R62" s="90"/>
      <c r="S62" s="90"/>
      <c r="T62" s="90"/>
      <c r="U62" s="90"/>
      <c r="V62" s="90"/>
      <c r="W62" s="90"/>
      <c r="X62" s="90"/>
      <c r="Y62" s="90"/>
      <c r="Z62" s="90"/>
      <c r="AA62" s="90"/>
    </row>
    <row r="63" spans="1:27">
      <c r="A63" s="90"/>
      <c r="B63" s="186"/>
      <c r="C63" s="90"/>
      <c r="D63" s="90"/>
      <c r="E63" s="90"/>
      <c r="F63" s="90"/>
      <c r="G63" s="90"/>
      <c r="H63" s="97"/>
      <c r="I63" s="97"/>
      <c r="J63" s="90"/>
      <c r="K63" s="90"/>
      <c r="L63" s="90"/>
      <c r="M63" s="90"/>
      <c r="N63" s="90"/>
      <c r="O63" s="90"/>
      <c r="P63" s="90"/>
      <c r="Q63" s="90"/>
      <c r="R63" s="90"/>
      <c r="S63" s="90"/>
      <c r="T63" s="90"/>
      <c r="U63" s="90"/>
      <c r="V63" s="90"/>
      <c r="W63" s="90"/>
      <c r="X63" s="90"/>
      <c r="Y63" s="90"/>
      <c r="Z63" s="90"/>
      <c r="AA63" s="90"/>
    </row>
    <row r="64" spans="1:27">
      <c r="A64" s="90"/>
      <c r="B64" s="186"/>
      <c r="C64" s="90"/>
      <c r="D64" s="90"/>
      <c r="E64" s="90"/>
      <c r="F64" s="90"/>
      <c r="G64" s="90"/>
      <c r="H64" s="90"/>
      <c r="I64" s="97"/>
      <c r="J64" s="90"/>
      <c r="K64" s="90"/>
      <c r="L64" s="90"/>
      <c r="M64" s="90"/>
      <c r="N64" s="90"/>
      <c r="O64" s="90"/>
      <c r="P64" s="90"/>
      <c r="Q64" s="90"/>
      <c r="R64" s="90"/>
      <c r="S64" s="90"/>
      <c r="T64" s="90"/>
      <c r="U64" s="90"/>
      <c r="V64" s="90"/>
      <c r="W64" s="90"/>
      <c r="X64" s="90"/>
      <c r="Y64" s="90"/>
      <c r="Z64" s="90"/>
      <c r="AA64" s="90"/>
    </row>
    <row r="65" spans="1:27">
      <c r="A65" s="90"/>
      <c r="B65" s="186"/>
      <c r="C65" s="187"/>
      <c r="D65" s="90"/>
      <c r="E65" s="90"/>
      <c r="F65" s="90"/>
      <c r="G65" s="90"/>
      <c r="H65" s="97"/>
      <c r="I65" s="97"/>
      <c r="J65" s="90"/>
      <c r="K65" s="90"/>
      <c r="L65" s="90"/>
      <c r="M65" s="90"/>
      <c r="N65" s="90"/>
      <c r="O65" s="90"/>
      <c r="P65" s="90"/>
      <c r="Q65" s="90"/>
      <c r="R65" s="90"/>
      <c r="S65" s="90"/>
      <c r="T65" s="90"/>
      <c r="U65" s="90"/>
      <c r="V65" s="90"/>
      <c r="W65" s="90"/>
      <c r="X65" s="90"/>
      <c r="Y65" s="90"/>
      <c r="Z65" s="90"/>
      <c r="AA65" s="90"/>
    </row>
    <row r="66" spans="1:27">
      <c r="A66" s="90"/>
      <c r="B66" s="186"/>
      <c r="C66" s="187"/>
      <c r="D66" s="90"/>
      <c r="E66" s="90"/>
      <c r="F66" s="90"/>
      <c r="G66" s="90"/>
      <c r="H66" s="97"/>
      <c r="I66" s="97"/>
      <c r="J66" s="90"/>
      <c r="K66" s="90"/>
      <c r="L66" s="90"/>
      <c r="M66" s="90"/>
      <c r="N66" s="90"/>
      <c r="O66" s="90"/>
      <c r="P66" s="90"/>
      <c r="Q66" s="90"/>
      <c r="R66" s="90"/>
      <c r="S66" s="90"/>
      <c r="T66" s="90"/>
      <c r="U66" s="90"/>
      <c r="V66" s="90"/>
      <c r="W66" s="90"/>
      <c r="X66" s="90"/>
      <c r="Y66" s="90"/>
      <c r="Z66" s="90"/>
      <c r="AA66" s="90"/>
    </row>
    <row r="67" spans="1:27">
      <c r="A67" s="90"/>
      <c r="B67" s="186"/>
      <c r="C67" s="187"/>
      <c r="D67" s="90"/>
      <c r="E67" s="90"/>
      <c r="F67" s="90"/>
      <c r="G67" s="90"/>
      <c r="H67" s="97"/>
      <c r="I67" s="97"/>
      <c r="J67" s="90"/>
      <c r="K67" s="90"/>
      <c r="L67" s="90"/>
      <c r="M67" s="90"/>
      <c r="N67" s="90"/>
      <c r="O67" s="90"/>
      <c r="P67" s="90"/>
      <c r="Q67" s="90"/>
      <c r="R67" s="90"/>
      <c r="S67" s="90"/>
      <c r="T67" s="90"/>
      <c r="U67" s="90"/>
      <c r="V67" s="90"/>
      <c r="W67" s="90"/>
      <c r="X67" s="90"/>
      <c r="Y67" s="90"/>
      <c r="Z67" s="90"/>
      <c r="AA67" s="90"/>
    </row>
    <row r="68" spans="1:27">
      <c r="A68" s="90"/>
      <c r="B68" s="186"/>
      <c r="C68" s="187"/>
      <c r="D68" s="90"/>
      <c r="E68" s="90"/>
      <c r="F68" s="90"/>
      <c r="G68" s="90"/>
      <c r="H68" s="97"/>
      <c r="I68" s="97"/>
      <c r="J68" s="90"/>
      <c r="K68" s="90"/>
      <c r="L68" s="90"/>
      <c r="M68" s="90"/>
      <c r="N68" s="90"/>
      <c r="O68" s="90"/>
      <c r="P68" s="90"/>
      <c r="Q68" s="90"/>
      <c r="R68" s="90"/>
      <c r="S68" s="90"/>
      <c r="T68" s="90"/>
      <c r="U68" s="90"/>
      <c r="V68" s="90"/>
      <c r="W68" s="90"/>
      <c r="X68" s="90"/>
      <c r="Y68" s="90"/>
      <c r="Z68" s="90"/>
      <c r="AA68" s="90"/>
    </row>
    <row r="69" spans="1:27">
      <c r="A69" s="90"/>
      <c r="B69" s="186"/>
      <c r="C69" s="187"/>
      <c r="D69" s="90"/>
      <c r="E69" s="90"/>
      <c r="F69" s="90"/>
      <c r="G69" s="90"/>
      <c r="H69" s="90"/>
      <c r="I69" s="97"/>
      <c r="J69" s="90"/>
      <c r="K69" s="90"/>
      <c r="L69" s="90"/>
      <c r="M69" s="90"/>
      <c r="N69" s="90"/>
      <c r="O69" s="90"/>
      <c r="P69" s="90"/>
      <c r="Q69" s="90"/>
      <c r="R69" s="90"/>
      <c r="S69" s="90"/>
      <c r="T69" s="90"/>
      <c r="U69" s="90"/>
      <c r="V69" s="90"/>
      <c r="W69" s="90"/>
      <c r="X69" s="90"/>
      <c r="Y69" s="90"/>
      <c r="Z69" s="90"/>
      <c r="AA69" s="90"/>
    </row>
    <row r="70" spans="1:27">
      <c r="A70" s="90"/>
      <c r="B70" s="186"/>
      <c r="C70" s="187"/>
      <c r="D70" s="90"/>
      <c r="E70" s="90"/>
      <c r="F70" s="90"/>
      <c r="G70" s="90"/>
      <c r="H70" s="97"/>
      <c r="I70" s="97"/>
      <c r="J70" s="90"/>
      <c r="K70" s="90"/>
      <c r="L70" s="90"/>
      <c r="M70" s="90"/>
      <c r="N70" s="90"/>
      <c r="O70" s="90"/>
      <c r="P70" s="90"/>
      <c r="Q70" s="90"/>
      <c r="R70" s="90"/>
      <c r="S70" s="90"/>
      <c r="T70" s="90"/>
      <c r="U70" s="90"/>
      <c r="V70" s="90"/>
      <c r="W70" s="90"/>
      <c r="X70" s="90"/>
      <c r="Y70" s="90"/>
      <c r="Z70" s="90"/>
      <c r="AA70" s="90"/>
    </row>
    <row r="71" spans="1:27">
      <c r="A71" s="90"/>
      <c r="B71" s="186"/>
      <c r="C71" s="187"/>
      <c r="D71" s="90"/>
      <c r="E71" s="90"/>
      <c r="F71" s="90"/>
      <c r="G71" s="90"/>
      <c r="H71" s="97"/>
      <c r="I71" s="97"/>
      <c r="J71" s="90"/>
      <c r="K71" s="90"/>
      <c r="L71" s="90"/>
      <c r="M71" s="90"/>
      <c r="N71" s="90"/>
      <c r="O71" s="90"/>
      <c r="P71" s="90"/>
      <c r="Q71" s="90"/>
      <c r="R71" s="90"/>
      <c r="S71" s="90"/>
      <c r="T71" s="90"/>
      <c r="U71" s="90"/>
      <c r="V71" s="90"/>
      <c r="W71" s="90"/>
      <c r="X71" s="90"/>
      <c r="Y71" s="90"/>
      <c r="Z71" s="90"/>
      <c r="AA71" s="90"/>
    </row>
    <row r="72" spans="1:27">
      <c r="A72" s="90"/>
      <c r="B72" s="186"/>
      <c r="C72" s="187"/>
      <c r="D72" s="90"/>
      <c r="E72" s="90"/>
      <c r="F72" s="90"/>
      <c r="G72" s="90"/>
      <c r="H72" s="97"/>
      <c r="I72" s="97"/>
      <c r="J72" s="90"/>
      <c r="K72" s="90"/>
      <c r="L72" s="90"/>
      <c r="M72" s="90"/>
      <c r="N72" s="90"/>
      <c r="O72" s="90"/>
      <c r="P72" s="90"/>
      <c r="Q72" s="90"/>
      <c r="R72" s="90"/>
      <c r="S72" s="90"/>
      <c r="T72" s="90"/>
      <c r="U72" s="90"/>
      <c r="V72" s="90"/>
      <c r="W72" s="90"/>
      <c r="X72" s="90"/>
      <c r="Y72" s="90"/>
      <c r="Z72" s="90"/>
      <c r="AA72" s="90"/>
    </row>
    <row r="73" spans="1:27">
      <c r="A73" s="90"/>
      <c r="B73" s="186"/>
      <c r="C73" s="90"/>
      <c r="D73" s="90"/>
      <c r="E73" s="90"/>
      <c r="F73" s="90"/>
      <c r="G73" s="90"/>
      <c r="H73" s="97"/>
      <c r="I73" s="97"/>
      <c r="J73" s="90"/>
      <c r="K73" s="90"/>
      <c r="L73" s="90"/>
      <c r="M73" s="90"/>
      <c r="N73" s="90"/>
      <c r="O73" s="90"/>
      <c r="P73" s="90"/>
      <c r="Q73" s="90"/>
      <c r="R73" s="90"/>
      <c r="S73" s="90"/>
      <c r="T73" s="90"/>
      <c r="U73" s="90"/>
      <c r="V73" s="90"/>
      <c r="W73" s="90"/>
      <c r="X73" s="90"/>
      <c r="Y73" s="90"/>
      <c r="Z73" s="90"/>
      <c r="AA73" s="90"/>
    </row>
    <row r="74" spans="1:27">
      <c r="A74" s="90"/>
      <c r="B74" s="186"/>
      <c r="C74" s="187"/>
      <c r="D74" s="90"/>
      <c r="E74" s="90"/>
      <c r="F74" s="90"/>
      <c r="G74" s="90"/>
      <c r="H74" s="97"/>
      <c r="I74" s="97"/>
      <c r="J74" s="90"/>
      <c r="K74" s="90"/>
      <c r="L74" s="90"/>
      <c r="M74" s="90"/>
      <c r="N74" s="90"/>
      <c r="O74" s="90"/>
      <c r="P74" s="90"/>
      <c r="Q74" s="90"/>
      <c r="R74" s="90"/>
      <c r="S74" s="90"/>
      <c r="T74" s="90"/>
      <c r="U74" s="90"/>
      <c r="V74" s="90"/>
      <c r="W74" s="90"/>
      <c r="X74" s="90"/>
      <c r="Y74" s="90"/>
      <c r="Z74" s="90"/>
      <c r="AA74" s="90"/>
    </row>
    <row r="75" spans="1:27">
      <c r="A75" s="90"/>
      <c r="B75" s="186"/>
      <c r="C75" s="187"/>
      <c r="D75" s="90"/>
      <c r="E75" s="90"/>
      <c r="F75" s="90"/>
      <c r="G75" s="90"/>
      <c r="H75" s="97"/>
      <c r="I75" s="97"/>
      <c r="J75" s="90"/>
      <c r="K75" s="90"/>
      <c r="L75" s="90"/>
      <c r="M75" s="90"/>
      <c r="N75" s="90"/>
      <c r="O75" s="90"/>
      <c r="P75" s="90"/>
      <c r="Q75" s="90"/>
      <c r="R75" s="90"/>
      <c r="S75" s="90"/>
      <c r="T75" s="90"/>
      <c r="U75" s="90"/>
      <c r="V75" s="90"/>
      <c r="W75" s="90"/>
      <c r="X75" s="90"/>
      <c r="Y75" s="90"/>
      <c r="Z75" s="90"/>
      <c r="AA75" s="90"/>
    </row>
    <row r="76" spans="1:27">
      <c r="A76" s="90"/>
      <c r="B76" s="186"/>
      <c r="C76" s="187"/>
      <c r="D76" s="90"/>
      <c r="E76" s="90"/>
      <c r="F76" s="90"/>
      <c r="G76" s="90"/>
      <c r="H76" s="97"/>
      <c r="I76" s="97"/>
      <c r="J76" s="90"/>
      <c r="K76" s="90"/>
      <c r="L76" s="90"/>
      <c r="M76" s="90"/>
      <c r="N76" s="90"/>
      <c r="O76" s="90"/>
      <c r="P76" s="90"/>
      <c r="Q76" s="90"/>
      <c r="R76" s="90"/>
      <c r="S76" s="90"/>
      <c r="T76" s="90"/>
      <c r="U76" s="90"/>
      <c r="V76" s="90"/>
      <c r="W76" s="90"/>
      <c r="X76" s="90"/>
      <c r="Y76" s="90"/>
      <c r="Z76" s="90"/>
      <c r="AA76" s="90"/>
    </row>
    <row r="77" spans="1:27">
      <c r="A77" s="90"/>
      <c r="B77" s="180"/>
      <c r="C77" s="187"/>
      <c r="D77" s="90"/>
      <c r="E77" s="90"/>
      <c r="F77" s="90"/>
      <c r="G77" s="90"/>
      <c r="H77" s="97"/>
      <c r="I77" s="97"/>
      <c r="J77" s="90"/>
      <c r="K77" s="90"/>
      <c r="L77" s="90"/>
      <c r="M77" s="90"/>
      <c r="N77" s="90"/>
      <c r="O77" s="90"/>
      <c r="P77" s="90"/>
      <c r="Q77" s="90"/>
      <c r="R77" s="90"/>
      <c r="S77" s="90"/>
      <c r="T77" s="90"/>
      <c r="U77" s="90"/>
      <c r="V77" s="90"/>
      <c r="W77" s="90"/>
      <c r="X77" s="90"/>
      <c r="Y77" s="90"/>
      <c r="Z77" s="90"/>
      <c r="AA77" s="90"/>
    </row>
    <row r="78" spans="1:27">
      <c r="A78" s="90"/>
      <c r="B78" s="180"/>
      <c r="C78" s="187"/>
      <c r="D78" s="90"/>
      <c r="E78" s="90"/>
      <c r="F78" s="90"/>
      <c r="G78" s="90"/>
      <c r="H78" s="97"/>
      <c r="I78" s="97"/>
      <c r="J78" s="90"/>
      <c r="K78" s="90"/>
      <c r="L78" s="90"/>
      <c r="M78" s="90"/>
      <c r="N78" s="90"/>
      <c r="O78" s="90"/>
      <c r="P78" s="90"/>
      <c r="Q78" s="90"/>
      <c r="R78" s="90"/>
      <c r="S78" s="90"/>
      <c r="T78" s="90"/>
      <c r="U78" s="90"/>
      <c r="V78" s="90"/>
      <c r="W78" s="90"/>
      <c r="X78" s="90"/>
      <c r="Y78" s="90"/>
      <c r="Z78" s="90"/>
      <c r="AA78" s="90"/>
    </row>
    <row r="79" spans="1:27">
      <c r="A79" s="90"/>
      <c r="B79" s="186"/>
      <c r="C79" s="187"/>
      <c r="D79" s="90"/>
      <c r="E79" s="90"/>
      <c r="F79" s="90"/>
      <c r="G79" s="90"/>
      <c r="H79" s="90"/>
      <c r="I79" s="97"/>
      <c r="J79" s="90"/>
      <c r="K79" s="90"/>
      <c r="L79" s="90"/>
      <c r="M79" s="90"/>
      <c r="N79" s="90"/>
      <c r="O79" s="90"/>
      <c r="P79" s="90"/>
      <c r="Q79" s="90"/>
      <c r="R79" s="90"/>
      <c r="S79" s="90"/>
      <c r="T79" s="90"/>
      <c r="U79" s="90"/>
      <c r="V79" s="90"/>
      <c r="W79" s="90"/>
      <c r="X79" s="90"/>
      <c r="Y79" s="90"/>
      <c r="Z79" s="90"/>
      <c r="AA79" s="90"/>
    </row>
    <row r="80" spans="1:27">
      <c r="A80" s="90"/>
      <c r="B80" s="186"/>
      <c r="C80" s="187"/>
      <c r="D80" s="90"/>
      <c r="E80" s="90"/>
      <c r="F80" s="90"/>
      <c r="G80" s="90"/>
      <c r="H80" s="97"/>
      <c r="I80" s="97"/>
      <c r="J80" s="90"/>
      <c r="K80" s="90"/>
      <c r="L80" s="90"/>
      <c r="M80" s="90"/>
      <c r="N80" s="90"/>
      <c r="O80" s="90"/>
      <c r="P80" s="90"/>
      <c r="Q80" s="90"/>
      <c r="R80" s="90"/>
      <c r="S80" s="90"/>
      <c r="T80" s="90"/>
      <c r="U80" s="90"/>
      <c r="V80" s="90"/>
      <c r="W80" s="90"/>
      <c r="X80" s="90"/>
      <c r="Y80" s="90"/>
      <c r="Z80" s="90"/>
      <c r="AA80" s="90"/>
    </row>
    <row r="81" spans="1:27">
      <c r="A81" s="90"/>
      <c r="B81" s="180"/>
      <c r="C81" s="187"/>
      <c r="D81" s="90"/>
      <c r="E81" s="90"/>
      <c r="F81" s="90"/>
      <c r="G81" s="90"/>
      <c r="H81" s="97"/>
      <c r="I81" s="97"/>
      <c r="J81" s="90"/>
      <c r="K81" s="90"/>
      <c r="L81" s="90"/>
      <c r="M81" s="90"/>
      <c r="N81" s="90"/>
      <c r="O81" s="90"/>
      <c r="P81" s="90"/>
      <c r="Q81" s="90"/>
      <c r="R81" s="90"/>
      <c r="S81" s="90"/>
      <c r="T81" s="90"/>
      <c r="U81" s="90"/>
      <c r="V81" s="90"/>
      <c r="W81" s="90"/>
      <c r="X81" s="90"/>
      <c r="Y81" s="90"/>
      <c r="Z81" s="90"/>
      <c r="AA81" s="90"/>
    </row>
    <row r="82" spans="1:27">
      <c r="A82" s="90"/>
      <c r="B82" s="180"/>
      <c r="C82" s="187"/>
      <c r="D82" s="90"/>
      <c r="E82" s="90"/>
      <c r="F82" s="90"/>
      <c r="G82" s="90"/>
      <c r="H82" s="97"/>
      <c r="I82" s="97"/>
      <c r="J82" s="90"/>
      <c r="K82" s="90"/>
      <c r="L82" s="90"/>
      <c r="M82" s="90"/>
      <c r="N82" s="90"/>
      <c r="O82" s="90"/>
      <c r="P82" s="90"/>
      <c r="Q82" s="90"/>
      <c r="R82" s="90"/>
      <c r="S82" s="90"/>
      <c r="T82" s="90"/>
      <c r="U82" s="90"/>
      <c r="V82" s="90"/>
      <c r="W82" s="90"/>
      <c r="X82" s="90"/>
      <c r="Y82" s="90"/>
      <c r="Z82" s="90"/>
      <c r="AA82" s="90"/>
    </row>
    <row r="83" spans="1:27">
      <c r="A83" s="90"/>
      <c r="B83" s="180"/>
      <c r="C83" s="187"/>
      <c r="D83" s="90"/>
      <c r="E83" s="90"/>
      <c r="F83" s="90"/>
      <c r="G83" s="90"/>
      <c r="H83" s="97"/>
      <c r="I83" s="97"/>
      <c r="J83" s="90"/>
      <c r="K83" s="90"/>
      <c r="L83" s="90"/>
      <c r="M83" s="90"/>
      <c r="N83" s="90"/>
      <c r="O83" s="90"/>
      <c r="P83" s="90"/>
      <c r="Q83" s="90"/>
      <c r="R83" s="90"/>
      <c r="S83" s="90"/>
      <c r="T83" s="90"/>
      <c r="U83" s="90"/>
      <c r="V83" s="90"/>
      <c r="W83" s="90"/>
      <c r="X83" s="90"/>
      <c r="Y83" s="90"/>
      <c r="Z83" s="90"/>
      <c r="AA83" s="90"/>
    </row>
    <row r="84" spans="1:27">
      <c r="A84" s="90"/>
      <c r="B84" s="180"/>
      <c r="C84" s="187"/>
      <c r="D84" s="90"/>
      <c r="E84" s="90"/>
      <c r="F84" s="90"/>
      <c r="G84" s="90"/>
      <c r="H84" s="97"/>
      <c r="I84" s="97"/>
      <c r="J84" s="90"/>
      <c r="K84" s="90"/>
      <c r="L84" s="90"/>
      <c r="M84" s="90"/>
      <c r="N84" s="90"/>
      <c r="O84" s="90"/>
      <c r="P84" s="90"/>
      <c r="Q84" s="90"/>
      <c r="R84" s="90"/>
      <c r="S84" s="90"/>
      <c r="T84" s="90"/>
      <c r="U84" s="90"/>
      <c r="V84" s="90"/>
      <c r="W84" s="90"/>
      <c r="X84" s="90"/>
      <c r="Y84" s="90"/>
      <c r="Z84" s="90"/>
      <c r="AA84" s="90"/>
    </row>
    <row r="85" spans="1:27">
      <c r="A85" s="90"/>
      <c r="B85" s="180"/>
      <c r="C85" s="187"/>
      <c r="D85" s="90"/>
      <c r="E85" s="90"/>
      <c r="F85" s="90"/>
      <c r="G85" s="90"/>
      <c r="H85" s="97"/>
      <c r="I85" s="97"/>
      <c r="J85" s="90"/>
      <c r="K85" s="90"/>
      <c r="L85" s="90"/>
      <c r="M85" s="90"/>
      <c r="N85" s="90"/>
      <c r="O85" s="90"/>
      <c r="P85" s="90"/>
      <c r="Q85" s="90"/>
      <c r="R85" s="90"/>
      <c r="S85" s="90"/>
      <c r="T85" s="90"/>
      <c r="U85" s="90"/>
      <c r="V85" s="90"/>
      <c r="W85" s="90"/>
      <c r="X85" s="90"/>
      <c r="Y85" s="90"/>
      <c r="Z85" s="90"/>
      <c r="AA85" s="90"/>
    </row>
    <row r="86" spans="1:27">
      <c r="A86" s="90"/>
      <c r="B86" s="180"/>
      <c r="C86" s="187"/>
      <c r="D86" s="90"/>
      <c r="E86" s="90"/>
      <c r="F86" s="90"/>
      <c r="G86" s="90"/>
      <c r="H86" s="97"/>
      <c r="I86" s="97"/>
      <c r="J86" s="90"/>
      <c r="K86" s="90"/>
      <c r="L86" s="90"/>
      <c r="M86" s="90"/>
      <c r="N86" s="90"/>
      <c r="O86" s="90"/>
      <c r="P86" s="90"/>
      <c r="Q86" s="90"/>
      <c r="R86" s="90"/>
      <c r="S86" s="90"/>
      <c r="T86" s="90"/>
      <c r="U86" s="90"/>
      <c r="V86" s="90"/>
      <c r="W86" s="90"/>
      <c r="X86" s="90"/>
      <c r="Y86" s="90"/>
      <c r="Z86" s="90"/>
      <c r="AA86" s="90"/>
    </row>
    <row r="87" spans="1:27">
      <c r="A87" s="90"/>
      <c r="B87" s="180"/>
      <c r="C87" s="90"/>
      <c r="D87" s="90"/>
      <c r="E87" s="90"/>
      <c r="F87" s="90"/>
      <c r="G87" s="90"/>
      <c r="H87" s="97"/>
      <c r="I87" s="97"/>
      <c r="J87" s="90"/>
      <c r="K87" s="90"/>
      <c r="L87" s="90"/>
      <c r="M87" s="90"/>
      <c r="N87" s="90"/>
      <c r="O87" s="90"/>
      <c r="P87" s="90"/>
      <c r="Q87" s="90"/>
      <c r="R87" s="90"/>
      <c r="S87" s="90"/>
      <c r="T87" s="90"/>
      <c r="U87" s="90"/>
      <c r="V87" s="90"/>
      <c r="W87" s="90"/>
      <c r="X87" s="90"/>
      <c r="Y87" s="90"/>
      <c r="Z87" s="90"/>
      <c r="AA87" s="90"/>
    </row>
    <row r="88" spans="1:27">
      <c r="A88" s="90"/>
      <c r="B88" s="180"/>
      <c r="C88" s="90"/>
      <c r="D88" s="90"/>
      <c r="E88" s="90"/>
      <c r="F88" s="90"/>
      <c r="G88" s="90"/>
      <c r="H88" s="97"/>
      <c r="I88" s="97"/>
      <c r="J88" s="90"/>
      <c r="K88" s="90"/>
      <c r="L88" s="90"/>
      <c r="M88" s="90"/>
      <c r="N88" s="90"/>
      <c r="O88" s="90"/>
      <c r="P88" s="90"/>
      <c r="Q88" s="90"/>
      <c r="R88" s="90"/>
      <c r="S88" s="90"/>
      <c r="T88" s="90"/>
      <c r="U88" s="90"/>
      <c r="V88" s="90"/>
      <c r="W88" s="90"/>
      <c r="X88" s="90"/>
      <c r="Y88" s="90"/>
      <c r="Z88" s="90"/>
      <c r="AA88" s="90"/>
    </row>
    <row r="89" spans="1:27">
      <c r="A89" s="90"/>
      <c r="B89" s="180"/>
      <c r="C89" s="187"/>
      <c r="D89" s="90"/>
      <c r="E89" s="90"/>
      <c r="F89" s="90"/>
      <c r="G89" s="90"/>
      <c r="H89" s="97"/>
      <c r="I89" s="97"/>
      <c r="J89" s="90"/>
      <c r="K89" s="90"/>
      <c r="L89" s="90"/>
      <c r="M89" s="90"/>
      <c r="N89" s="90"/>
      <c r="O89" s="90"/>
      <c r="P89" s="90"/>
      <c r="Q89" s="90"/>
      <c r="R89" s="90"/>
      <c r="S89" s="90"/>
      <c r="T89" s="90"/>
      <c r="U89" s="90"/>
      <c r="V89" s="90"/>
      <c r="W89" s="90"/>
      <c r="X89" s="90"/>
      <c r="Y89" s="90"/>
      <c r="Z89" s="90"/>
      <c r="AA89" s="90"/>
    </row>
    <row r="90" spans="1:27">
      <c r="A90" s="90"/>
      <c r="B90" s="180"/>
      <c r="C90" s="187"/>
      <c r="D90" s="90"/>
      <c r="E90" s="90"/>
      <c r="F90" s="90"/>
      <c r="G90" s="90"/>
      <c r="H90" s="97"/>
      <c r="I90" s="97"/>
      <c r="J90" s="90"/>
      <c r="K90" s="90"/>
      <c r="L90" s="90"/>
      <c r="M90" s="90"/>
      <c r="N90" s="90"/>
      <c r="O90" s="90"/>
      <c r="P90" s="90"/>
      <c r="Q90" s="90"/>
      <c r="R90" s="90"/>
      <c r="S90" s="90"/>
      <c r="T90" s="90"/>
      <c r="U90" s="90"/>
      <c r="V90" s="90"/>
      <c r="W90" s="90"/>
      <c r="X90" s="90"/>
      <c r="Y90" s="90"/>
      <c r="Z90" s="90"/>
      <c r="AA90" s="90"/>
    </row>
    <row r="91" spans="1:27">
      <c r="A91" s="90"/>
      <c r="B91" s="180"/>
      <c r="C91" s="90"/>
      <c r="D91" s="90"/>
      <c r="E91" s="90"/>
      <c r="F91" s="90"/>
      <c r="G91" s="90"/>
      <c r="H91" s="97"/>
      <c r="I91" s="97"/>
      <c r="J91" s="90"/>
      <c r="K91" s="90"/>
      <c r="L91" s="90"/>
      <c r="M91" s="90"/>
      <c r="N91" s="90"/>
      <c r="O91" s="90"/>
      <c r="P91" s="90"/>
      <c r="Q91" s="90"/>
      <c r="R91" s="90"/>
      <c r="S91" s="90"/>
      <c r="T91" s="90"/>
      <c r="U91" s="90"/>
      <c r="V91" s="90"/>
      <c r="W91" s="90"/>
      <c r="X91" s="90"/>
      <c r="Y91" s="90"/>
      <c r="Z91" s="90"/>
      <c r="AA91" s="90"/>
    </row>
    <row r="92" spans="1:27">
      <c r="A92" s="90"/>
      <c r="B92" s="180"/>
      <c r="C92" s="90"/>
      <c r="D92" s="90"/>
      <c r="E92" s="90"/>
      <c r="F92" s="90"/>
      <c r="G92" s="90"/>
      <c r="H92" s="97"/>
      <c r="I92" s="97"/>
      <c r="J92" s="90"/>
      <c r="K92" s="90"/>
      <c r="L92" s="90"/>
      <c r="M92" s="90"/>
      <c r="N92" s="90"/>
      <c r="O92" s="90"/>
      <c r="P92" s="90"/>
      <c r="Q92" s="90"/>
      <c r="R92" s="90"/>
      <c r="S92" s="90"/>
      <c r="T92" s="90"/>
      <c r="U92" s="90"/>
      <c r="V92" s="90"/>
      <c r="W92" s="90"/>
      <c r="X92" s="90"/>
      <c r="Y92" s="90"/>
      <c r="Z92" s="90"/>
      <c r="AA92" s="90"/>
    </row>
    <row r="93" spans="1:27">
      <c r="A93" s="90"/>
      <c r="B93" s="180"/>
      <c r="C93" s="90"/>
      <c r="D93" s="90"/>
      <c r="E93" s="90"/>
      <c r="F93" s="90"/>
      <c r="G93" s="90"/>
      <c r="H93" s="97"/>
      <c r="I93" s="97"/>
      <c r="J93" s="90"/>
      <c r="K93" s="90"/>
      <c r="L93" s="90"/>
      <c r="M93" s="90"/>
      <c r="N93" s="90"/>
      <c r="O93" s="90"/>
      <c r="P93" s="90"/>
      <c r="Q93" s="90"/>
      <c r="R93" s="90"/>
      <c r="S93" s="90"/>
      <c r="T93" s="90"/>
      <c r="U93" s="90"/>
      <c r="V93" s="90"/>
      <c r="W93" s="90"/>
      <c r="X93" s="90"/>
      <c r="Y93" s="90"/>
      <c r="Z93" s="90"/>
      <c r="AA93" s="90"/>
    </row>
    <row r="94" spans="1:27">
      <c r="A94" s="90"/>
      <c r="B94" s="180"/>
      <c r="C94" s="90"/>
      <c r="D94" s="90"/>
      <c r="E94" s="90"/>
      <c r="F94" s="90"/>
      <c r="G94" s="90"/>
      <c r="H94" s="97"/>
      <c r="I94" s="97"/>
      <c r="J94" s="90"/>
      <c r="K94" s="90"/>
      <c r="L94" s="90"/>
      <c r="M94" s="90"/>
      <c r="N94" s="90"/>
      <c r="O94" s="90"/>
      <c r="P94" s="90"/>
      <c r="Q94" s="90"/>
      <c r="R94" s="90"/>
      <c r="S94" s="90"/>
      <c r="T94" s="90"/>
      <c r="U94" s="90"/>
      <c r="V94" s="90"/>
      <c r="W94" s="90"/>
      <c r="X94" s="90"/>
      <c r="Y94" s="90"/>
      <c r="Z94" s="90"/>
      <c r="AA94" s="90"/>
    </row>
    <row r="95" spans="1:27">
      <c r="A95" s="90"/>
      <c r="B95" s="180"/>
      <c r="C95" s="187"/>
      <c r="D95" s="90"/>
      <c r="E95" s="90"/>
      <c r="F95" s="90"/>
      <c r="G95" s="90"/>
      <c r="H95" s="97"/>
      <c r="I95" s="97"/>
      <c r="J95" s="90"/>
      <c r="K95" s="90"/>
      <c r="L95" s="90"/>
      <c r="M95" s="90"/>
      <c r="N95" s="90"/>
      <c r="O95" s="90"/>
      <c r="P95" s="90"/>
      <c r="Q95" s="90"/>
      <c r="R95" s="90"/>
      <c r="S95" s="90"/>
      <c r="T95" s="90"/>
      <c r="U95" s="90"/>
      <c r="V95" s="90"/>
      <c r="W95" s="90"/>
      <c r="X95" s="90"/>
      <c r="Y95" s="90"/>
      <c r="Z95" s="90"/>
      <c r="AA95" s="90"/>
    </row>
    <row r="96" spans="1:27">
      <c r="A96" s="90"/>
      <c r="B96" s="180"/>
      <c r="C96" s="187"/>
      <c r="D96" s="90"/>
      <c r="E96" s="90"/>
      <c r="F96" s="90"/>
      <c r="G96" s="90"/>
      <c r="H96" s="97"/>
      <c r="I96" s="97"/>
      <c r="J96" s="90"/>
      <c r="K96" s="90"/>
      <c r="L96" s="90"/>
      <c r="M96" s="90"/>
      <c r="N96" s="90"/>
      <c r="O96" s="90"/>
      <c r="P96" s="90"/>
      <c r="Q96" s="90"/>
      <c r="R96" s="90"/>
      <c r="S96" s="90"/>
      <c r="T96" s="90"/>
      <c r="U96" s="90"/>
      <c r="V96" s="90"/>
      <c r="W96" s="90"/>
      <c r="X96" s="90"/>
      <c r="Y96" s="90"/>
      <c r="Z96" s="90"/>
      <c r="AA96" s="90"/>
    </row>
    <row r="97" spans="1:27">
      <c r="A97" s="90"/>
      <c r="B97" s="180"/>
      <c r="C97" s="90"/>
      <c r="D97" s="90"/>
      <c r="E97" s="90"/>
      <c r="F97" s="90"/>
      <c r="G97" s="90"/>
      <c r="H97" s="97"/>
      <c r="I97" s="97"/>
      <c r="J97" s="90"/>
      <c r="K97" s="90"/>
      <c r="L97" s="90"/>
      <c r="M97" s="90"/>
      <c r="N97" s="90"/>
      <c r="O97" s="90"/>
      <c r="P97" s="90"/>
      <c r="Q97" s="90"/>
      <c r="R97" s="90"/>
      <c r="S97" s="90"/>
      <c r="T97" s="90"/>
      <c r="U97" s="90"/>
      <c r="V97" s="90"/>
      <c r="W97" s="90"/>
      <c r="X97" s="90"/>
      <c r="Y97" s="90"/>
      <c r="Z97" s="90"/>
      <c r="AA97" s="90"/>
    </row>
    <row r="98" spans="1:27" ht="13">
      <c r="A98" s="182"/>
      <c r="B98" s="180"/>
      <c r="C98" s="90"/>
      <c r="D98" s="90"/>
      <c r="E98" s="90"/>
      <c r="F98" s="90"/>
      <c r="G98" s="90"/>
      <c r="H98" s="97"/>
      <c r="I98" s="97"/>
      <c r="J98" s="90"/>
      <c r="K98" s="90"/>
      <c r="L98" s="90"/>
      <c r="M98" s="90"/>
      <c r="N98" s="90"/>
      <c r="O98" s="90"/>
      <c r="P98" s="90"/>
      <c r="Q98" s="90"/>
      <c r="R98" s="90"/>
      <c r="S98" s="90"/>
      <c r="T98" s="90"/>
      <c r="U98" s="90"/>
      <c r="V98" s="90"/>
      <c r="W98" s="90"/>
      <c r="X98" s="90"/>
      <c r="Y98" s="90"/>
      <c r="Z98" s="90"/>
      <c r="AA98" s="90"/>
    </row>
    <row r="99" spans="1:27" ht="13">
      <c r="A99" s="182"/>
      <c r="B99" s="180"/>
      <c r="C99" s="90"/>
      <c r="D99" s="90"/>
      <c r="E99" s="90"/>
      <c r="F99" s="90"/>
      <c r="G99" s="90"/>
      <c r="H99" s="97"/>
      <c r="I99" s="97"/>
      <c r="J99" s="90"/>
      <c r="K99" s="90"/>
      <c r="L99" s="90"/>
      <c r="M99" s="90"/>
      <c r="N99" s="90"/>
      <c r="O99" s="90"/>
      <c r="P99" s="90"/>
      <c r="Q99" s="90"/>
      <c r="R99" s="90"/>
      <c r="S99" s="90"/>
      <c r="T99" s="90"/>
      <c r="U99" s="90"/>
      <c r="V99" s="90"/>
      <c r="W99" s="90"/>
      <c r="X99" s="90"/>
      <c r="Y99" s="90"/>
      <c r="Z99" s="90"/>
      <c r="AA99" s="90"/>
    </row>
    <row r="100" spans="1:27">
      <c r="A100" s="90"/>
      <c r="B100" s="180"/>
      <c r="C100" s="90"/>
      <c r="D100" s="90"/>
      <c r="E100" s="90"/>
      <c r="F100" s="90"/>
      <c r="G100" s="90"/>
      <c r="H100" s="97"/>
      <c r="I100" s="97"/>
      <c r="J100" s="90"/>
      <c r="K100" s="90"/>
      <c r="L100" s="90"/>
      <c r="M100" s="90"/>
      <c r="N100" s="90"/>
      <c r="O100" s="90"/>
      <c r="P100" s="90"/>
      <c r="Q100" s="90"/>
      <c r="R100" s="90"/>
      <c r="S100" s="90"/>
      <c r="T100" s="90"/>
      <c r="U100" s="90"/>
      <c r="V100" s="90"/>
      <c r="W100" s="90"/>
      <c r="X100" s="90"/>
      <c r="Y100" s="90"/>
      <c r="Z100" s="90"/>
      <c r="AA100" s="90"/>
    </row>
    <row r="101" spans="1:27">
      <c r="A101" s="90"/>
      <c r="B101" s="180"/>
      <c r="C101" s="90"/>
      <c r="D101" s="90"/>
      <c r="E101" s="90"/>
      <c r="F101" s="90"/>
      <c r="G101" s="90"/>
      <c r="H101" s="97"/>
      <c r="I101" s="97"/>
      <c r="J101" s="90"/>
      <c r="K101" s="90"/>
      <c r="L101" s="90"/>
      <c r="M101" s="90"/>
      <c r="N101" s="90"/>
      <c r="O101" s="90"/>
      <c r="P101" s="90"/>
      <c r="Q101" s="90"/>
      <c r="R101" s="90"/>
      <c r="S101" s="90"/>
      <c r="T101" s="90"/>
      <c r="U101" s="90"/>
      <c r="V101" s="90"/>
      <c r="W101" s="90"/>
      <c r="X101" s="90"/>
      <c r="Y101" s="90"/>
      <c r="Z101" s="90"/>
      <c r="AA101" s="90"/>
    </row>
    <row r="102" spans="1:27">
      <c r="A102" s="90"/>
      <c r="B102" s="180"/>
      <c r="C102" s="90"/>
      <c r="D102" s="90"/>
      <c r="E102" s="90"/>
      <c r="F102" s="90"/>
      <c r="G102" s="90"/>
      <c r="H102" s="97"/>
      <c r="I102" s="97"/>
      <c r="J102" s="90"/>
      <c r="K102" s="90"/>
      <c r="L102" s="90"/>
      <c r="M102" s="90"/>
      <c r="N102" s="90"/>
      <c r="O102" s="90"/>
      <c r="P102" s="90"/>
      <c r="Q102" s="90"/>
      <c r="R102" s="90"/>
      <c r="S102" s="90"/>
      <c r="T102" s="90"/>
      <c r="U102" s="90"/>
      <c r="V102" s="90"/>
      <c r="W102" s="90"/>
      <c r="X102" s="90"/>
      <c r="Y102" s="90"/>
      <c r="Z102" s="90"/>
      <c r="AA102" s="90"/>
    </row>
    <row r="103" spans="1:27">
      <c r="A103" s="90"/>
      <c r="B103" s="180"/>
      <c r="C103" s="90"/>
      <c r="D103" s="90"/>
      <c r="E103" s="90"/>
      <c r="F103" s="90"/>
      <c r="G103" s="90"/>
      <c r="H103" s="97"/>
      <c r="I103" s="97"/>
      <c r="J103" s="90"/>
      <c r="K103" s="90"/>
      <c r="L103" s="90"/>
      <c r="M103" s="90"/>
      <c r="N103" s="90"/>
      <c r="O103" s="90"/>
      <c r="P103" s="90"/>
      <c r="Q103" s="90"/>
      <c r="R103" s="90"/>
      <c r="S103" s="90"/>
      <c r="T103" s="90"/>
      <c r="U103" s="90"/>
      <c r="V103" s="90"/>
      <c r="W103" s="90"/>
      <c r="X103" s="90"/>
      <c r="Y103" s="90"/>
      <c r="Z103" s="90"/>
      <c r="AA103" s="90"/>
    </row>
    <row r="104" spans="1:27">
      <c r="A104" s="90"/>
      <c r="B104" s="180"/>
      <c r="C104" s="90"/>
      <c r="D104" s="90"/>
      <c r="E104" s="90"/>
      <c r="F104" s="90"/>
      <c r="G104" s="90"/>
      <c r="H104" s="90"/>
      <c r="I104" s="90"/>
      <c r="J104" s="90"/>
      <c r="K104" s="90"/>
      <c r="L104" s="90"/>
      <c r="M104" s="90"/>
      <c r="N104" s="90"/>
      <c r="O104" s="90"/>
      <c r="P104" s="90"/>
      <c r="Q104" s="90"/>
      <c r="R104" s="90"/>
      <c r="S104" s="90"/>
      <c r="T104" s="90"/>
      <c r="U104" s="90"/>
      <c r="V104" s="90"/>
      <c r="W104" s="90"/>
      <c r="X104" s="90"/>
      <c r="Y104" s="90"/>
      <c r="Z104" s="90"/>
      <c r="AA104" s="90"/>
    </row>
    <row r="105" spans="1:27">
      <c r="A105" s="90"/>
      <c r="B105" s="180"/>
      <c r="C105" s="90"/>
      <c r="D105" s="90"/>
      <c r="E105" s="90"/>
      <c r="F105" s="90"/>
      <c r="G105" s="90"/>
      <c r="H105" s="90"/>
      <c r="I105" s="90"/>
      <c r="J105" s="90"/>
      <c r="K105" s="90"/>
      <c r="L105" s="90"/>
      <c r="M105" s="90"/>
      <c r="N105" s="90"/>
      <c r="O105" s="90"/>
      <c r="P105" s="90"/>
      <c r="Q105" s="90"/>
      <c r="R105" s="90"/>
      <c r="S105" s="90"/>
      <c r="T105" s="90"/>
      <c r="U105" s="90"/>
      <c r="V105" s="90"/>
      <c r="W105" s="90"/>
      <c r="X105" s="90"/>
      <c r="Y105" s="90"/>
      <c r="Z105" s="90"/>
      <c r="AA105" s="90"/>
    </row>
    <row r="106" spans="1:27">
      <c r="A106" s="90"/>
      <c r="B106" s="180"/>
      <c r="C106" s="90"/>
      <c r="D106" s="90"/>
      <c r="E106" s="90"/>
      <c r="F106" s="90"/>
      <c r="G106" s="90"/>
      <c r="H106" s="90"/>
      <c r="I106" s="90"/>
      <c r="J106" s="90"/>
      <c r="K106" s="90"/>
      <c r="L106" s="90"/>
      <c r="M106" s="90"/>
      <c r="N106" s="90"/>
      <c r="O106" s="90"/>
      <c r="P106" s="90"/>
      <c r="Q106" s="90"/>
      <c r="R106" s="90"/>
      <c r="S106" s="90"/>
      <c r="T106" s="90"/>
      <c r="U106" s="90"/>
      <c r="V106" s="90"/>
      <c r="W106" s="90"/>
      <c r="X106" s="90"/>
      <c r="Y106" s="90"/>
      <c r="Z106" s="90"/>
      <c r="AA106" s="90"/>
    </row>
    <row r="107" spans="1:27">
      <c r="A107" s="90"/>
      <c r="B107" s="180"/>
      <c r="C107" s="90"/>
      <c r="D107" s="90"/>
      <c r="E107" s="90"/>
      <c r="F107" s="90"/>
      <c r="G107" s="90"/>
      <c r="H107" s="90"/>
      <c r="I107" s="90"/>
      <c r="J107" s="90"/>
      <c r="K107" s="90"/>
      <c r="L107" s="90"/>
      <c r="M107" s="90"/>
      <c r="N107" s="90"/>
      <c r="O107" s="90"/>
      <c r="P107" s="90"/>
      <c r="Q107" s="90"/>
      <c r="R107" s="90"/>
      <c r="S107" s="90"/>
      <c r="T107" s="90"/>
      <c r="U107" s="90"/>
      <c r="V107" s="90"/>
      <c r="W107" s="90"/>
      <c r="X107" s="90"/>
      <c r="Y107" s="90"/>
      <c r="Z107" s="90"/>
      <c r="AA107" s="90"/>
    </row>
    <row r="108" spans="1:27">
      <c r="A108" s="90"/>
      <c r="B108" s="180"/>
      <c r="C108" s="90"/>
      <c r="D108" s="90"/>
      <c r="E108" s="90"/>
      <c r="F108" s="90"/>
      <c r="G108" s="90"/>
      <c r="H108" s="90"/>
      <c r="I108" s="90"/>
      <c r="J108" s="90"/>
      <c r="K108" s="90"/>
      <c r="L108" s="90"/>
      <c r="M108" s="90"/>
      <c r="N108" s="90"/>
      <c r="O108" s="90"/>
      <c r="P108" s="90"/>
      <c r="Q108" s="90"/>
      <c r="R108" s="90"/>
      <c r="S108" s="90"/>
      <c r="T108" s="90"/>
      <c r="U108" s="90"/>
      <c r="V108" s="90"/>
      <c r="W108" s="90"/>
      <c r="X108" s="90"/>
      <c r="Y108" s="90"/>
      <c r="Z108" s="90"/>
      <c r="AA108" s="90"/>
    </row>
    <row r="109" spans="1:27">
      <c r="A109" s="90"/>
      <c r="B109" s="180"/>
      <c r="C109" s="90"/>
      <c r="D109" s="90"/>
      <c r="E109" s="90"/>
      <c r="F109" s="90"/>
      <c r="G109" s="90"/>
      <c r="H109" s="90"/>
      <c r="I109" s="90"/>
      <c r="J109" s="90"/>
      <c r="K109" s="90"/>
      <c r="L109" s="90"/>
      <c r="M109" s="90"/>
      <c r="N109" s="90"/>
      <c r="O109" s="90"/>
      <c r="P109" s="90"/>
      <c r="Q109" s="90"/>
      <c r="R109" s="90"/>
      <c r="S109" s="90"/>
      <c r="T109" s="90"/>
      <c r="U109" s="90"/>
      <c r="V109" s="90"/>
      <c r="W109" s="90"/>
      <c r="X109" s="90"/>
      <c r="Y109" s="90"/>
      <c r="Z109" s="90"/>
      <c r="AA109" s="90"/>
    </row>
    <row r="110" spans="1:27">
      <c r="A110" s="90"/>
      <c r="B110" s="180"/>
      <c r="C110" s="90"/>
      <c r="D110" s="90"/>
      <c r="E110" s="90"/>
      <c r="F110" s="90"/>
      <c r="G110" s="90"/>
      <c r="H110" s="90"/>
      <c r="I110" s="90"/>
      <c r="J110" s="90"/>
      <c r="K110" s="90"/>
      <c r="L110" s="90"/>
      <c r="M110" s="90"/>
      <c r="N110" s="90"/>
      <c r="O110" s="90"/>
      <c r="P110" s="90"/>
      <c r="Q110" s="90"/>
      <c r="R110" s="90"/>
      <c r="S110" s="90"/>
      <c r="T110" s="90"/>
      <c r="U110" s="90"/>
      <c r="V110" s="90"/>
      <c r="W110" s="90"/>
      <c r="X110" s="90"/>
      <c r="Y110" s="90"/>
      <c r="Z110" s="90"/>
      <c r="AA110" s="90"/>
    </row>
    <row r="111" spans="1:27">
      <c r="A111" s="90"/>
      <c r="B111" s="180"/>
      <c r="C111" s="90"/>
      <c r="D111" s="90"/>
      <c r="E111" s="90"/>
      <c r="F111" s="90"/>
      <c r="G111" s="90"/>
      <c r="H111" s="90"/>
      <c r="I111" s="90"/>
      <c r="J111" s="90"/>
      <c r="K111" s="90"/>
      <c r="L111" s="90"/>
      <c r="M111" s="90"/>
      <c r="N111" s="90"/>
      <c r="O111" s="90"/>
      <c r="P111" s="90"/>
      <c r="Q111" s="90"/>
      <c r="R111" s="90"/>
      <c r="S111" s="90"/>
      <c r="T111" s="90"/>
      <c r="U111" s="90"/>
      <c r="V111" s="90"/>
      <c r="W111" s="90"/>
      <c r="X111" s="90"/>
      <c r="Y111" s="90"/>
      <c r="Z111" s="90"/>
      <c r="AA111" s="90"/>
    </row>
    <row r="112" spans="1:27">
      <c r="A112" s="90"/>
      <c r="B112" s="180"/>
      <c r="C112" s="90"/>
      <c r="D112" s="90"/>
      <c r="E112" s="90"/>
      <c r="F112" s="90"/>
      <c r="G112" s="90"/>
      <c r="H112" s="90"/>
      <c r="I112" s="90"/>
      <c r="J112" s="90"/>
      <c r="K112" s="90"/>
      <c r="L112" s="90"/>
      <c r="M112" s="90"/>
      <c r="N112" s="90"/>
      <c r="O112" s="90"/>
      <c r="P112" s="90"/>
      <c r="Q112" s="90"/>
      <c r="R112" s="90"/>
      <c r="S112" s="90"/>
      <c r="T112" s="90"/>
      <c r="U112" s="90"/>
      <c r="V112" s="90"/>
      <c r="W112" s="90"/>
      <c r="X112" s="90"/>
      <c r="Y112" s="90"/>
      <c r="Z112" s="90"/>
      <c r="AA112" s="90"/>
    </row>
    <row r="113" spans="1:27">
      <c r="A113" s="90"/>
      <c r="B113" s="180"/>
      <c r="C113" s="90"/>
      <c r="D113" s="90"/>
      <c r="E113" s="90"/>
      <c r="F113" s="90"/>
      <c r="G113" s="90"/>
      <c r="H113" s="90"/>
      <c r="I113" s="90"/>
      <c r="J113" s="90"/>
      <c r="K113" s="90"/>
      <c r="L113" s="90"/>
      <c r="M113" s="90"/>
      <c r="N113" s="90"/>
      <c r="O113" s="90"/>
      <c r="P113" s="90"/>
      <c r="Q113" s="90"/>
      <c r="R113" s="90"/>
      <c r="S113" s="90"/>
      <c r="T113" s="90"/>
      <c r="U113" s="90"/>
      <c r="V113" s="90"/>
      <c r="W113" s="90"/>
      <c r="X113" s="90"/>
      <c r="Y113" s="90"/>
      <c r="Z113" s="90"/>
      <c r="AA113" s="90"/>
    </row>
    <row r="114" spans="1:27">
      <c r="A114" s="90"/>
      <c r="B114" s="180"/>
      <c r="C114" s="90"/>
      <c r="D114" s="90"/>
      <c r="E114" s="90"/>
      <c r="F114" s="90"/>
      <c r="G114" s="90"/>
      <c r="H114" s="90"/>
      <c r="I114" s="90"/>
      <c r="J114" s="90"/>
      <c r="K114" s="90"/>
      <c r="L114" s="90"/>
      <c r="M114" s="90"/>
      <c r="N114" s="90"/>
      <c r="O114" s="90"/>
      <c r="P114" s="90"/>
      <c r="Q114" s="90"/>
      <c r="R114" s="90"/>
      <c r="S114" s="90"/>
      <c r="T114" s="90"/>
      <c r="U114" s="90"/>
      <c r="V114" s="90"/>
      <c r="W114" s="90"/>
      <c r="X114" s="90"/>
      <c r="Y114" s="90"/>
      <c r="Z114" s="90"/>
      <c r="AA114" s="90"/>
    </row>
    <row r="115" spans="1:27">
      <c r="A115" s="90"/>
      <c r="B115" s="180"/>
      <c r="C115" s="90"/>
      <c r="D115" s="90"/>
      <c r="E115" s="90"/>
      <c r="F115" s="90"/>
      <c r="G115" s="90"/>
      <c r="H115" s="90"/>
      <c r="I115" s="90"/>
      <c r="J115" s="90"/>
      <c r="K115" s="90"/>
      <c r="L115" s="90"/>
      <c r="M115" s="90"/>
      <c r="N115" s="90"/>
      <c r="O115" s="90"/>
      <c r="P115" s="90"/>
      <c r="Q115" s="90"/>
      <c r="R115" s="90"/>
      <c r="S115" s="90"/>
      <c r="T115" s="90"/>
      <c r="U115" s="90"/>
      <c r="V115" s="90"/>
      <c r="W115" s="90"/>
      <c r="X115" s="90"/>
      <c r="Y115" s="90"/>
      <c r="Z115" s="90"/>
      <c r="AA115" s="90"/>
    </row>
    <row r="116" spans="1:27">
      <c r="A116" s="90"/>
      <c r="B116" s="180"/>
      <c r="C116" s="90"/>
      <c r="D116" s="90"/>
      <c r="E116" s="90"/>
      <c r="F116" s="90"/>
      <c r="G116" s="90"/>
      <c r="H116" s="90"/>
      <c r="I116" s="90"/>
      <c r="J116" s="90"/>
      <c r="K116" s="90"/>
      <c r="L116" s="90"/>
      <c r="M116" s="90"/>
      <c r="N116" s="90"/>
      <c r="O116" s="90"/>
      <c r="P116" s="90"/>
      <c r="Q116" s="90"/>
      <c r="R116" s="90"/>
      <c r="S116" s="90"/>
      <c r="T116" s="90"/>
      <c r="U116" s="90"/>
      <c r="V116" s="90"/>
      <c r="W116" s="90"/>
      <c r="X116" s="90"/>
      <c r="Y116" s="90"/>
      <c r="Z116" s="90"/>
      <c r="AA116" s="90"/>
    </row>
    <row r="117" spans="1:27">
      <c r="A117" s="90"/>
      <c r="B117" s="180"/>
      <c r="C117" s="90"/>
      <c r="D117" s="90"/>
      <c r="E117" s="90"/>
      <c r="F117" s="90"/>
      <c r="G117" s="90"/>
      <c r="H117" s="90"/>
      <c r="I117" s="90"/>
      <c r="J117" s="90"/>
      <c r="K117" s="90"/>
      <c r="L117" s="90"/>
      <c r="M117" s="90"/>
      <c r="N117" s="90"/>
      <c r="O117" s="90"/>
      <c r="P117" s="90"/>
      <c r="Q117" s="90"/>
      <c r="R117" s="90"/>
      <c r="S117" s="90"/>
      <c r="T117" s="90"/>
      <c r="U117" s="90"/>
      <c r="V117" s="90"/>
      <c r="W117" s="90"/>
      <c r="X117" s="90"/>
      <c r="Y117" s="90"/>
      <c r="Z117" s="90"/>
      <c r="AA117" s="90"/>
    </row>
    <row r="118" spans="1:27">
      <c r="A118" s="90"/>
      <c r="B118" s="180"/>
      <c r="C118" s="90"/>
      <c r="D118" s="90"/>
      <c r="E118" s="90"/>
      <c r="F118" s="90"/>
      <c r="G118" s="90"/>
      <c r="H118" s="90"/>
      <c r="I118" s="90"/>
      <c r="J118" s="90"/>
      <c r="K118" s="90"/>
      <c r="L118" s="90"/>
      <c r="M118" s="90"/>
      <c r="N118" s="90"/>
      <c r="O118" s="90"/>
      <c r="P118" s="90"/>
      <c r="Q118" s="90"/>
      <c r="R118" s="90"/>
      <c r="S118" s="90"/>
      <c r="T118" s="90"/>
      <c r="U118" s="90"/>
      <c r="V118" s="90"/>
      <c r="W118" s="90"/>
      <c r="X118" s="90"/>
      <c r="Y118" s="90"/>
      <c r="Z118" s="90"/>
      <c r="AA118" s="90"/>
    </row>
    <row r="119" spans="1:27">
      <c r="A119" s="90"/>
      <c r="B119" s="180"/>
      <c r="C119" s="90"/>
      <c r="D119" s="90"/>
      <c r="E119" s="90"/>
      <c r="F119" s="90"/>
      <c r="G119" s="90"/>
      <c r="H119" s="90"/>
      <c r="I119" s="90"/>
      <c r="J119" s="90"/>
      <c r="K119" s="90"/>
      <c r="L119" s="90"/>
      <c r="M119" s="90"/>
      <c r="N119" s="90"/>
      <c r="O119" s="90"/>
      <c r="P119" s="90"/>
      <c r="Q119" s="90"/>
      <c r="R119" s="90"/>
      <c r="S119" s="90"/>
      <c r="T119" s="90"/>
      <c r="U119" s="90"/>
      <c r="V119" s="90"/>
      <c r="W119" s="90"/>
      <c r="X119" s="90"/>
      <c r="Y119" s="90"/>
      <c r="Z119" s="90"/>
      <c r="AA119" s="90"/>
    </row>
    <row r="120" spans="1:27">
      <c r="A120" s="90"/>
      <c r="B120" s="180"/>
      <c r="C120" s="90"/>
      <c r="D120" s="90"/>
      <c r="E120" s="90"/>
      <c r="F120" s="90"/>
      <c r="G120" s="90"/>
      <c r="H120" s="90"/>
      <c r="I120" s="90"/>
      <c r="J120" s="90"/>
      <c r="K120" s="90"/>
      <c r="L120" s="90"/>
      <c r="M120" s="90"/>
      <c r="N120" s="90"/>
      <c r="O120" s="90"/>
      <c r="P120" s="90"/>
      <c r="Q120" s="90"/>
      <c r="R120" s="90"/>
      <c r="S120" s="90"/>
      <c r="T120" s="90"/>
      <c r="U120" s="90"/>
      <c r="V120" s="90"/>
      <c r="W120" s="90"/>
      <c r="X120" s="90"/>
      <c r="Y120" s="90"/>
      <c r="Z120" s="90"/>
      <c r="AA120" s="90"/>
    </row>
    <row r="121" spans="1:27">
      <c r="A121" s="90"/>
      <c r="B121" s="180"/>
      <c r="C121" s="90"/>
      <c r="D121" s="90"/>
      <c r="E121" s="90"/>
      <c r="F121" s="90"/>
      <c r="G121" s="90"/>
      <c r="H121" s="90"/>
      <c r="I121" s="90"/>
      <c r="J121" s="90"/>
      <c r="K121" s="90"/>
      <c r="L121" s="90"/>
      <c r="M121" s="90"/>
      <c r="N121" s="90"/>
      <c r="O121" s="90"/>
      <c r="P121" s="90"/>
      <c r="Q121" s="90"/>
      <c r="R121" s="90"/>
      <c r="S121" s="90"/>
      <c r="T121" s="90"/>
      <c r="U121" s="90"/>
      <c r="V121" s="90"/>
      <c r="W121" s="90"/>
      <c r="X121" s="90"/>
      <c r="Y121" s="90"/>
      <c r="Z121" s="90"/>
      <c r="AA121" s="90"/>
    </row>
    <row r="122" spans="1:27">
      <c r="A122" s="90"/>
      <c r="B122" s="180"/>
      <c r="C122" s="90"/>
      <c r="D122" s="90"/>
      <c r="E122" s="90"/>
      <c r="F122" s="90"/>
      <c r="G122" s="90"/>
      <c r="H122" s="90"/>
      <c r="I122" s="90"/>
      <c r="J122" s="90"/>
      <c r="K122" s="90"/>
      <c r="L122" s="90"/>
      <c r="M122" s="90"/>
      <c r="N122" s="90"/>
      <c r="O122" s="90"/>
      <c r="P122" s="90"/>
      <c r="Q122" s="90"/>
      <c r="R122" s="90"/>
      <c r="S122" s="90"/>
      <c r="T122" s="90"/>
      <c r="U122" s="90"/>
      <c r="V122" s="90"/>
      <c r="W122" s="90"/>
      <c r="X122" s="90"/>
      <c r="Y122" s="90"/>
      <c r="Z122" s="90"/>
      <c r="AA122" s="90"/>
    </row>
    <row r="123" spans="1:27">
      <c r="A123" s="90"/>
      <c r="B123" s="180"/>
      <c r="C123" s="90"/>
      <c r="D123" s="90"/>
      <c r="E123" s="90"/>
      <c r="F123" s="90"/>
      <c r="G123" s="90"/>
      <c r="H123" s="90"/>
      <c r="I123" s="90"/>
      <c r="J123" s="90"/>
      <c r="K123" s="90"/>
      <c r="L123" s="90"/>
      <c r="M123" s="90"/>
      <c r="N123" s="90"/>
      <c r="O123" s="90"/>
      <c r="P123" s="90"/>
      <c r="Q123" s="90"/>
      <c r="R123" s="90"/>
      <c r="S123" s="90"/>
      <c r="T123" s="90"/>
      <c r="U123" s="90"/>
      <c r="V123" s="90"/>
      <c r="W123" s="90"/>
      <c r="X123" s="90"/>
      <c r="Y123" s="90"/>
      <c r="Z123" s="90"/>
      <c r="AA123" s="90"/>
    </row>
    <row r="124" spans="1:27">
      <c r="A124" s="90"/>
      <c r="B124" s="180"/>
      <c r="C124" s="90"/>
      <c r="D124" s="90"/>
      <c r="E124" s="90"/>
      <c r="F124" s="90"/>
      <c r="G124" s="90"/>
      <c r="H124" s="90"/>
      <c r="I124" s="90"/>
      <c r="J124" s="90"/>
      <c r="K124" s="90"/>
      <c r="L124" s="90"/>
      <c r="M124" s="90"/>
      <c r="N124" s="90"/>
      <c r="O124" s="90"/>
      <c r="P124" s="90"/>
      <c r="Q124" s="90"/>
      <c r="R124" s="90"/>
      <c r="S124" s="90"/>
      <c r="T124" s="90"/>
      <c r="U124" s="90"/>
      <c r="V124" s="90"/>
      <c r="W124" s="90"/>
      <c r="X124" s="90"/>
      <c r="Y124" s="90"/>
      <c r="Z124" s="90"/>
      <c r="AA124" s="90"/>
    </row>
    <row r="125" spans="1:27">
      <c r="A125" s="90"/>
      <c r="B125" s="180"/>
      <c r="C125" s="90"/>
      <c r="D125" s="90"/>
      <c r="E125" s="90"/>
      <c r="F125" s="90"/>
      <c r="G125" s="90"/>
      <c r="H125" s="90"/>
      <c r="I125" s="90"/>
      <c r="J125" s="90"/>
      <c r="K125" s="90"/>
      <c r="L125" s="90"/>
      <c r="M125" s="90"/>
      <c r="N125" s="90"/>
      <c r="O125" s="90"/>
      <c r="P125" s="90"/>
      <c r="Q125" s="90"/>
      <c r="R125" s="90"/>
      <c r="S125" s="90"/>
      <c r="T125" s="90"/>
      <c r="U125" s="90"/>
      <c r="V125" s="90"/>
      <c r="W125" s="90"/>
      <c r="X125" s="90"/>
      <c r="Y125" s="90"/>
      <c r="Z125" s="90"/>
      <c r="AA125" s="90"/>
    </row>
    <row r="126" spans="1:27">
      <c r="A126" s="90"/>
      <c r="B126" s="180"/>
      <c r="C126" s="90"/>
      <c r="D126" s="90"/>
      <c r="E126" s="90"/>
      <c r="F126" s="90"/>
      <c r="G126" s="90"/>
      <c r="H126" s="90"/>
      <c r="I126" s="90"/>
      <c r="J126" s="90"/>
      <c r="K126" s="90"/>
      <c r="L126" s="90"/>
      <c r="M126" s="90"/>
      <c r="N126" s="90"/>
      <c r="O126" s="90"/>
      <c r="P126" s="90"/>
      <c r="Q126" s="90"/>
      <c r="R126" s="90"/>
      <c r="S126" s="90"/>
      <c r="T126" s="90"/>
      <c r="U126" s="90"/>
      <c r="V126" s="90"/>
      <c r="W126" s="90"/>
      <c r="X126" s="90"/>
      <c r="Y126" s="90"/>
      <c r="Z126" s="90"/>
      <c r="AA126" s="90"/>
    </row>
    <row r="127" spans="1:27">
      <c r="A127" s="90"/>
      <c r="B127" s="180"/>
      <c r="C127" s="90"/>
      <c r="D127" s="90"/>
      <c r="E127" s="90"/>
      <c r="F127" s="90"/>
      <c r="G127" s="90"/>
      <c r="H127" s="90"/>
      <c r="I127" s="90"/>
      <c r="J127" s="90"/>
      <c r="K127" s="90"/>
      <c r="L127" s="90"/>
      <c r="M127" s="90"/>
      <c r="N127" s="90"/>
      <c r="O127" s="90"/>
      <c r="P127" s="90"/>
      <c r="Q127" s="90"/>
      <c r="R127" s="90"/>
      <c r="S127" s="90"/>
      <c r="T127" s="90"/>
      <c r="U127" s="90"/>
      <c r="V127" s="90"/>
      <c r="W127" s="90"/>
      <c r="X127" s="90"/>
      <c r="Y127" s="90"/>
      <c r="Z127" s="90"/>
      <c r="AA127" s="90"/>
    </row>
    <row r="128" spans="1:27">
      <c r="A128" s="90"/>
      <c r="B128" s="180"/>
      <c r="C128" s="90"/>
      <c r="D128" s="90"/>
      <c r="E128" s="90"/>
      <c r="F128" s="90"/>
      <c r="G128" s="90"/>
      <c r="H128" s="90"/>
      <c r="I128" s="90"/>
      <c r="J128" s="90"/>
      <c r="K128" s="90"/>
      <c r="L128" s="90"/>
      <c r="M128" s="90"/>
      <c r="N128" s="90"/>
      <c r="O128" s="90"/>
      <c r="P128" s="90"/>
      <c r="Q128" s="90"/>
      <c r="R128" s="90"/>
      <c r="S128" s="90"/>
      <c r="T128" s="90"/>
      <c r="U128" s="90"/>
      <c r="V128" s="90"/>
      <c r="W128" s="90"/>
      <c r="X128" s="90"/>
      <c r="Y128" s="90"/>
      <c r="Z128" s="90"/>
      <c r="AA128" s="90"/>
    </row>
    <row r="129" spans="1:27">
      <c r="A129" s="90"/>
      <c r="B129" s="180"/>
      <c r="C129" s="90"/>
      <c r="D129" s="90"/>
      <c r="E129" s="90"/>
      <c r="F129" s="90"/>
      <c r="G129" s="90"/>
      <c r="H129" s="90"/>
      <c r="I129" s="90"/>
      <c r="J129" s="90"/>
      <c r="K129" s="90"/>
      <c r="L129" s="90"/>
      <c r="M129" s="90"/>
      <c r="N129" s="90"/>
      <c r="O129" s="90"/>
      <c r="P129" s="90"/>
      <c r="Q129" s="90"/>
      <c r="R129" s="90"/>
      <c r="S129" s="90"/>
      <c r="T129" s="90"/>
      <c r="U129" s="90"/>
      <c r="V129" s="90"/>
      <c r="W129" s="90"/>
      <c r="X129" s="90"/>
      <c r="Y129" s="90"/>
      <c r="Z129" s="90"/>
      <c r="AA129" s="90"/>
    </row>
    <row r="130" spans="1:27">
      <c r="A130" s="90"/>
      <c r="B130" s="180"/>
      <c r="C130" s="90"/>
      <c r="D130" s="90"/>
      <c r="E130" s="90"/>
      <c r="F130" s="90"/>
      <c r="G130" s="90"/>
      <c r="H130" s="90"/>
      <c r="I130" s="90"/>
      <c r="J130" s="90"/>
      <c r="K130" s="90"/>
      <c r="L130" s="90"/>
      <c r="M130" s="90"/>
      <c r="N130" s="90"/>
      <c r="O130" s="90"/>
      <c r="P130" s="90"/>
      <c r="Q130" s="90"/>
      <c r="R130" s="90"/>
      <c r="S130" s="90"/>
      <c r="T130" s="90"/>
      <c r="U130" s="90"/>
      <c r="V130" s="90"/>
      <c r="W130" s="90"/>
      <c r="X130" s="90"/>
      <c r="Y130" s="90"/>
      <c r="Z130" s="90"/>
      <c r="AA130" s="90"/>
    </row>
    <row r="131" spans="1:27">
      <c r="A131" s="90"/>
      <c r="B131" s="180"/>
      <c r="C131" s="90"/>
      <c r="D131" s="90"/>
      <c r="E131" s="90"/>
      <c r="F131" s="90"/>
      <c r="G131" s="90"/>
      <c r="H131" s="90"/>
      <c r="I131" s="90"/>
      <c r="J131" s="90"/>
      <c r="K131" s="90"/>
      <c r="L131" s="90"/>
      <c r="M131" s="90"/>
      <c r="N131" s="90"/>
      <c r="O131" s="90"/>
      <c r="P131" s="90"/>
      <c r="Q131" s="90"/>
      <c r="R131" s="90"/>
      <c r="S131" s="90"/>
      <c r="T131" s="90"/>
      <c r="U131" s="90"/>
      <c r="V131" s="90"/>
      <c r="W131" s="90"/>
      <c r="X131" s="90"/>
      <c r="Y131" s="90"/>
      <c r="Z131" s="90"/>
      <c r="AA131" s="90"/>
    </row>
    <row r="132" spans="1:27">
      <c r="A132" s="90"/>
      <c r="B132" s="180"/>
      <c r="C132" s="90"/>
      <c r="D132" s="90"/>
      <c r="E132" s="90"/>
      <c r="F132" s="90"/>
      <c r="G132" s="90"/>
      <c r="H132" s="90"/>
      <c r="I132" s="90"/>
      <c r="J132" s="90"/>
      <c r="K132" s="90"/>
      <c r="L132" s="90"/>
      <c r="M132" s="90"/>
      <c r="N132" s="90"/>
      <c r="O132" s="90"/>
      <c r="P132" s="90"/>
      <c r="Q132" s="90"/>
      <c r="R132" s="90"/>
      <c r="S132" s="90"/>
      <c r="T132" s="90"/>
      <c r="U132" s="90"/>
      <c r="V132" s="90"/>
      <c r="W132" s="90"/>
      <c r="X132" s="90"/>
      <c r="Y132" s="90"/>
      <c r="Z132" s="90"/>
      <c r="AA132" s="90"/>
    </row>
    <row r="133" spans="1:27">
      <c r="A133" s="90"/>
      <c r="B133" s="180"/>
      <c r="C133" s="90"/>
      <c r="D133" s="90"/>
      <c r="E133" s="90"/>
      <c r="F133" s="90"/>
      <c r="G133" s="90"/>
      <c r="H133" s="90"/>
      <c r="I133" s="90"/>
      <c r="J133" s="90"/>
      <c r="K133" s="90"/>
      <c r="L133" s="90"/>
      <c r="M133" s="90"/>
      <c r="N133" s="90"/>
      <c r="O133" s="90"/>
      <c r="P133" s="90"/>
      <c r="Q133" s="90"/>
      <c r="R133" s="90"/>
      <c r="S133" s="90"/>
      <c r="T133" s="90"/>
      <c r="U133" s="90"/>
      <c r="V133" s="90"/>
      <c r="W133" s="90"/>
      <c r="X133" s="90"/>
      <c r="Y133" s="90"/>
      <c r="Z133" s="90"/>
      <c r="AA133" s="90"/>
    </row>
    <row r="134" spans="1:27">
      <c r="A134" s="90"/>
      <c r="B134" s="180"/>
      <c r="C134" s="90"/>
      <c r="D134" s="90"/>
      <c r="E134" s="90"/>
      <c r="F134" s="90"/>
      <c r="G134" s="90"/>
      <c r="H134" s="90"/>
      <c r="I134" s="90"/>
      <c r="J134" s="90"/>
      <c r="K134" s="90"/>
      <c r="L134" s="90"/>
      <c r="M134" s="90"/>
      <c r="N134" s="90"/>
      <c r="O134" s="90"/>
      <c r="P134" s="90"/>
      <c r="Q134" s="90"/>
      <c r="R134" s="90"/>
      <c r="S134" s="90"/>
      <c r="T134" s="90"/>
      <c r="U134" s="90"/>
      <c r="V134" s="90"/>
      <c r="W134" s="90"/>
      <c r="X134" s="90"/>
      <c r="Y134" s="90"/>
      <c r="Z134" s="90"/>
      <c r="AA134" s="90"/>
    </row>
    <row r="135" spans="1:27">
      <c r="A135" s="90"/>
      <c r="B135" s="180"/>
      <c r="C135" s="90"/>
      <c r="D135" s="90"/>
      <c r="E135" s="90"/>
      <c r="F135" s="90"/>
      <c r="G135" s="90"/>
      <c r="H135" s="90"/>
      <c r="I135" s="90"/>
      <c r="J135" s="90"/>
      <c r="K135" s="90"/>
      <c r="L135" s="90"/>
      <c r="M135" s="90"/>
      <c r="N135" s="90"/>
      <c r="O135" s="90"/>
      <c r="P135" s="90"/>
      <c r="Q135" s="90"/>
      <c r="R135" s="90"/>
      <c r="S135" s="90"/>
      <c r="T135" s="90"/>
      <c r="U135" s="90"/>
      <c r="V135" s="90"/>
      <c r="W135" s="90"/>
      <c r="X135" s="90"/>
      <c r="Y135" s="90"/>
      <c r="Z135" s="90"/>
      <c r="AA135" s="90"/>
    </row>
    <row r="136" spans="1:27">
      <c r="A136" s="90"/>
      <c r="B136" s="180"/>
      <c r="C136" s="90"/>
      <c r="D136" s="90"/>
      <c r="E136" s="90"/>
      <c r="F136" s="90"/>
      <c r="G136" s="90"/>
      <c r="H136" s="90"/>
      <c r="I136" s="90"/>
      <c r="J136" s="90"/>
      <c r="K136" s="90"/>
      <c r="L136" s="90"/>
      <c r="M136" s="90"/>
      <c r="N136" s="90"/>
      <c r="O136" s="90"/>
      <c r="P136" s="90"/>
      <c r="Q136" s="90"/>
      <c r="R136" s="90"/>
      <c r="S136" s="90"/>
      <c r="T136" s="90"/>
      <c r="U136" s="90"/>
      <c r="V136" s="90"/>
      <c r="W136" s="90"/>
      <c r="X136" s="90"/>
      <c r="Y136" s="90"/>
      <c r="Z136" s="90"/>
      <c r="AA136" s="90"/>
    </row>
    <row r="137" spans="1:27">
      <c r="A137" s="90"/>
      <c r="B137" s="180"/>
      <c r="C137" s="90"/>
      <c r="D137" s="90"/>
      <c r="E137" s="90"/>
      <c r="F137" s="90"/>
      <c r="G137" s="90"/>
      <c r="H137" s="90"/>
      <c r="I137" s="90"/>
      <c r="J137" s="90"/>
      <c r="K137" s="90"/>
      <c r="L137" s="90"/>
      <c r="M137" s="90"/>
      <c r="N137" s="90"/>
      <c r="O137" s="90"/>
      <c r="P137" s="90"/>
      <c r="Q137" s="90"/>
      <c r="R137" s="90"/>
      <c r="S137" s="90"/>
      <c r="T137" s="90"/>
      <c r="U137" s="90"/>
      <c r="V137" s="90"/>
      <c r="W137" s="90"/>
      <c r="X137" s="90"/>
      <c r="Y137" s="90"/>
      <c r="Z137" s="90"/>
      <c r="AA137" s="90"/>
    </row>
    <row r="138" spans="1:27">
      <c r="A138" s="90"/>
      <c r="B138" s="180"/>
      <c r="C138" s="90"/>
      <c r="D138" s="90"/>
      <c r="E138" s="90"/>
      <c r="F138" s="90"/>
      <c r="G138" s="90"/>
      <c r="H138" s="90"/>
      <c r="I138" s="90"/>
      <c r="J138" s="90"/>
      <c r="K138" s="90"/>
      <c r="L138" s="90"/>
      <c r="M138" s="90"/>
      <c r="N138" s="90"/>
      <c r="O138" s="90"/>
      <c r="P138" s="90"/>
      <c r="Q138" s="90"/>
      <c r="R138" s="90"/>
      <c r="S138" s="90"/>
      <c r="T138" s="90"/>
      <c r="U138" s="90"/>
      <c r="V138" s="90"/>
      <c r="W138" s="90"/>
      <c r="X138" s="90"/>
      <c r="Y138" s="90"/>
      <c r="Z138" s="90"/>
      <c r="AA138" s="90"/>
    </row>
    <row r="139" spans="1:27">
      <c r="A139" s="90"/>
      <c r="B139" s="180"/>
      <c r="C139" s="90"/>
      <c r="D139" s="90"/>
      <c r="E139" s="90"/>
      <c r="F139" s="90"/>
      <c r="G139" s="90"/>
      <c r="H139" s="90"/>
      <c r="I139" s="90"/>
      <c r="J139" s="90"/>
      <c r="K139" s="90"/>
      <c r="L139" s="90"/>
      <c r="M139" s="90"/>
      <c r="N139" s="90"/>
      <c r="O139" s="90"/>
      <c r="P139" s="90"/>
      <c r="Q139" s="90"/>
      <c r="R139" s="90"/>
      <c r="S139" s="90"/>
      <c r="T139" s="90"/>
      <c r="U139" s="90"/>
      <c r="V139" s="90"/>
      <c r="W139" s="90"/>
      <c r="X139" s="90"/>
      <c r="Y139" s="90"/>
      <c r="Z139" s="90"/>
      <c r="AA139" s="90"/>
    </row>
    <row r="140" spans="1:27">
      <c r="A140" s="90"/>
      <c r="B140" s="180"/>
      <c r="C140" s="90"/>
      <c r="D140" s="90"/>
      <c r="E140" s="90"/>
      <c r="F140" s="90"/>
      <c r="G140" s="90"/>
      <c r="H140" s="90"/>
      <c r="I140" s="90"/>
      <c r="J140" s="90"/>
      <c r="K140" s="90"/>
      <c r="L140" s="90"/>
      <c r="M140" s="90"/>
      <c r="N140" s="90"/>
      <c r="O140" s="90"/>
      <c r="P140" s="90"/>
      <c r="Q140" s="90"/>
      <c r="R140" s="90"/>
      <c r="S140" s="90"/>
      <c r="T140" s="90"/>
      <c r="U140" s="90"/>
      <c r="V140" s="90"/>
      <c r="W140" s="90"/>
      <c r="X140" s="90"/>
      <c r="Y140" s="90"/>
      <c r="Z140" s="90"/>
      <c r="AA140" s="90"/>
    </row>
    <row r="141" spans="1:27">
      <c r="A141" s="90"/>
      <c r="B141" s="180"/>
      <c r="C141" s="90"/>
      <c r="D141" s="90"/>
      <c r="E141" s="90"/>
      <c r="F141" s="90"/>
      <c r="G141" s="90"/>
      <c r="H141" s="90"/>
      <c r="I141" s="90"/>
      <c r="J141" s="90"/>
      <c r="K141" s="90"/>
      <c r="L141" s="90"/>
      <c r="M141" s="90"/>
      <c r="N141" s="90"/>
      <c r="O141" s="90"/>
      <c r="P141" s="90"/>
      <c r="Q141" s="90"/>
      <c r="R141" s="90"/>
      <c r="S141" s="90"/>
      <c r="T141" s="90"/>
      <c r="U141" s="90"/>
      <c r="V141" s="90"/>
      <c r="W141" s="90"/>
      <c r="X141" s="90"/>
      <c r="Y141" s="90"/>
      <c r="Z141" s="90"/>
      <c r="AA141" s="90"/>
    </row>
    <row r="142" spans="1:27">
      <c r="A142" s="90"/>
      <c r="B142" s="180"/>
      <c r="C142" s="90"/>
      <c r="D142" s="90"/>
      <c r="E142" s="90"/>
      <c r="F142" s="90"/>
      <c r="G142" s="90"/>
      <c r="H142" s="90"/>
      <c r="I142" s="90"/>
      <c r="J142" s="90"/>
      <c r="K142" s="90"/>
      <c r="L142" s="90"/>
      <c r="M142" s="90"/>
      <c r="N142" s="90"/>
      <c r="O142" s="90"/>
      <c r="P142" s="90"/>
      <c r="Q142" s="90"/>
      <c r="R142" s="90"/>
      <c r="S142" s="90"/>
      <c r="T142" s="90"/>
      <c r="U142" s="90"/>
      <c r="V142" s="90"/>
      <c r="W142" s="90"/>
      <c r="X142" s="90"/>
      <c r="Y142" s="90"/>
      <c r="Z142" s="90"/>
      <c r="AA142" s="90"/>
    </row>
    <row r="143" spans="1:27">
      <c r="A143" s="90"/>
      <c r="B143" s="180"/>
      <c r="C143" s="90"/>
      <c r="D143" s="90"/>
      <c r="E143" s="90"/>
      <c r="F143" s="90"/>
      <c r="G143" s="90"/>
      <c r="H143" s="90"/>
      <c r="I143" s="90"/>
      <c r="J143" s="90"/>
      <c r="K143" s="90"/>
      <c r="L143" s="90"/>
      <c r="M143" s="90"/>
      <c r="N143" s="90"/>
      <c r="O143" s="90"/>
      <c r="P143" s="90"/>
      <c r="Q143" s="90"/>
      <c r="R143" s="90"/>
      <c r="S143" s="90"/>
      <c r="T143" s="90"/>
      <c r="U143" s="90"/>
      <c r="V143" s="90"/>
      <c r="W143" s="90"/>
      <c r="X143" s="90"/>
      <c r="Y143" s="90"/>
      <c r="Z143" s="90"/>
      <c r="AA143" s="90"/>
    </row>
    <row r="144" spans="1:27">
      <c r="A144" s="90"/>
      <c r="B144" s="180"/>
      <c r="C144" s="90"/>
      <c r="D144" s="90"/>
      <c r="E144" s="90"/>
      <c r="F144" s="90"/>
      <c r="G144" s="90"/>
      <c r="H144" s="90"/>
      <c r="I144" s="90"/>
      <c r="J144" s="90"/>
      <c r="K144" s="90"/>
      <c r="L144" s="90"/>
      <c r="M144" s="90"/>
      <c r="N144" s="90"/>
      <c r="O144" s="90"/>
      <c r="P144" s="90"/>
      <c r="Q144" s="90"/>
      <c r="R144" s="90"/>
      <c r="S144" s="90"/>
      <c r="T144" s="90"/>
      <c r="U144" s="90"/>
      <c r="V144" s="90"/>
      <c r="W144" s="90"/>
      <c r="X144" s="90"/>
      <c r="Y144" s="90"/>
      <c r="Z144" s="90"/>
      <c r="AA144" s="90"/>
    </row>
    <row r="145" spans="1:27">
      <c r="A145" s="90"/>
      <c r="B145" s="180"/>
      <c r="C145" s="90"/>
      <c r="D145" s="90"/>
      <c r="E145" s="90"/>
      <c r="F145" s="90"/>
      <c r="G145" s="90"/>
      <c r="H145" s="90"/>
      <c r="I145" s="90"/>
      <c r="J145" s="90"/>
      <c r="K145" s="90"/>
      <c r="L145" s="90"/>
      <c r="M145" s="90"/>
      <c r="N145" s="90"/>
      <c r="O145" s="90"/>
      <c r="P145" s="90"/>
      <c r="Q145" s="90"/>
      <c r="R145" s="90"/>
      <c r="S145" s="90"/>
      <c r="T145" s="90"/>
      <c r="U145" s="90"/>
      <c r="V145" s="90"/>
      <c r="W145" s="90"/>
      <c r="X145" s="90"/>
      <c r="Y145" s="90"/>
      <c r="Z145" s="90"/>
      <c r="AA145" s="90"/>
    </row>
    <row r="146" spans="1:27">
      <c r="A146" s="90"/>
      <c r="B146" s="180"/>
      <c r="C146" s="90"/>
      <c r="D146" s="90"/>
      <c r="E146" s="90"/>
      <c r="F146" s="90"/>
      <c r="G146" s="90"/>
      <c r="H146" s="90"/>
      <c r="I146" s="90"/>
      <c r="J146" s="90"/>
      <c r="K146" s="90"/>
      <c r="L146" s="90"/>
      <c r="M146" s="90"/>
      <c r="N146" s="90"/>
      <c r="O146" s="90"/>
      <c r="P146" s="90"/>
      <c r="Q146" s="90"/>
      <c r="R146" s="90"/>
      <c r="S146" s="90"/>
      <c r="T146" s="90"/>
      <c r="U146" s="90"/>
      <c r="V146" s="90"/>
      <c r="W146" s="90"/>
      <c r="X146" s="90"/>
      <c r="Y146" s="90"/>
      <c r="Z146" s="90"/>
      <c r="AA146" s="90"/>
    </row>
    <row r="147" spans="1:27">
      <c r="A147" s="90"/>
      <c r="B147" s="180"/>
      <c r="C147" s="90"/>
      <c r="D147" s="90"/>
      <c r="E147" s="90"/>
      <c r="F147" s="90"/>
      <c r="G147" s="90"/>
      <c r="H147" s="90"/>
      <c r="I147" s="90"/>
      <c r="J147" s="90"/>
      <c r="K147" s="90"/>
      <c r="L147" s="90"/>
      <c r="M147" s="90"/>
      <c r="N147" s="90"/>
      <c r="O147" s="90"/>
      <c r="P147" s="90"/>
      <c r="Q147" s="90"/>
      <c r="R147" s="90"/>
      <c r="S147" s="90"/>
      <c r="T147" s="90"/>
      <c r="U147" s="90"/>
      <c r="V147" s="90"/>
      <c r="W147" s="90"/>
      <c r="X147" s="90"/>
      <c r="Y147" s="90"/>
      <c r="Z147" s="90"/>
      <c r="AA147" s="90"/>
    </row>
    <row r="148" spans="1:27">
      <c r="A148" s="90"/>
      <c r="B148" s="180"/>
      <c r="C148" s="90"/>
      <c r="D148" s="90"/>
      <c r="E148" s="90"/>
      <c r="F148" s="90"/>
      <c r="G148" s="90"/>
      <c r="H148" s="90"/>
      <c r="I148" s="90"/>
      <c r="J148" s="90"/>
      <c r="K148" s="90"/>
      <c r="L148" s="90"/>
      <c r="M148" s="90"/>
      <c r="N148" s="90"/>
      <c r="O148" s="90"/>
      <c r="P148" s="90"/>
      <c r="Q148" s="90"/>
      <c r="R148" s="90"/>
      <c r="S148" s="90"/>
      <c r="T148" s="90"/>
      <c r="U148" s="90"/>
      <c r="V148" s="90"/>
      <c r="W148" s="90"/>
      <c r="X148" s="90"/>
      <c r="Y148" s="90"/>
      <c r="Z148" s="90"/>
      <c r="AA148" s="90"/>
    </row>
    <row r="149" spans="1:27">
      <c r="A149" s="90"/>
      <c r="B149" s="180"/>
      <c r="C149" s="90"/>
      <c r="D149" s="90"/>
      <c r="E149" s="90"/>
      <c r="F149" s="90"/>
      <c r="G149" s="90"/>
      <c r="H149" s="90"/>
      <c r="I149" s="90"/>
      <c r="J149" s="90"/>
      <c r="K149" s="90"/>
      <c r="L149" s="90"/>
      <c r="M149" s="90"/>
      <c r="N149" s="90"/>
      <c r="O149" s="90"/>
      <c r="P149" s="90"/>
      <c r="Q149" s="90"/>
      <c r="R149" s="90"/>
      <c r="S149" s="90"/>
      <c r="T149" s="90"/>
      <c r="U149" s="90"/>
      <c r="V149" s="90"/>
      <c r="W149" s="90"/>
      <c r="X149" s="90"/>
      <c r="Y149" s="90"/>
      <c r="Z149" s="90"/>
      <c r="AA149" s="90"/>
    </row>
    <row r="150" spans="1:27">
      <c r="A150" s="90"/>
      <c r="B150" s="180"/>
      <c r="C150" s="90"/>
      <c r="D150" s="90"/>
      <c r="E150" s="90"/>
      <c r="F150" s="90"/>
      <c r="G150" s="90"/>
      <c r="H150" s="90"/>
      <c r="I150" s="90"/>
      <c r="J150" s="90"/>
      <c r="K150" s="90"/>
      <c r="L150" s="90"/>
      <c r="M150" s="90"/>
      <c r="N150" s="90"/>
      <c r="O150" s="90"/>
      <c r="P150" s="90"/>
      <c r="Q150" s="90"/>
      <c r="R150" s="90"/>
      <c r="S150" s="90"/>
      <c r="T150" s="90"/>
      <c r="U150" s="90"/>
      <c r="V150" s="90"/>
      <c r="W150" s="90"/>
      <c r="X150" s="90"/>
      <c r="Y150" s="90"/>
      <c r="Z150" s="90"/>
      <c r="AA150" s="90"/>
    </row>
    <row r="151" spans="1:27">
      <c r="A151" s="90"/>
      <c r="B151" s="180"/>
      <c r="C151" s="90"/>
      <c r="D151" s="90"/>
      <c r="E151" s="90"/>
      <c r="F151" s="90"/>
      <c r="G151" s="90"/>
      <c r="H151" s="90"/>
      <c r="I151" s="90"/>
      <c r="J151" s="90"/>
      <c r="K151" s="90"/>
      <c r="L151" s="90"/>
      <c r="M151" s="90"/>
      <c r="N151" s="90"/>
      <c r="O151" s="90"/>
      <c r="P151" s="90"/>
      <c r="Q151" s="90"/>
      <c r="R151" s="90"/>
      <c r="S151" s="90"/>
      <c r="T151" s="90"/>
      <c r="U151" s="90"/>
      <c r="V151" s="90"/>
      <c r="W151" s="90"/>
      <c r="X151" s="90"/>
      <c r="Y151" s="90"/>
      <c r="Z151" s="90"/>
      <c r="AA151" s="90"/>
    </row>
    <row r="152" spans="1:27">
      <c r="A152" s="90"/>
      <c r="B152" s="180"/>
      <c r="C152" s="90"/>
      <c r="D152" s="90"/>
      <c r="E152" s="90"/>
      <c r="F152" s="90"/>
      <c r="G152" s="90"/>
      <c r="H152" s="90"/>
      <c r="I152" s="90"/>
      <c r="J152" s="90"/>
      <c r="K152" s="90"/>
      <c r="L152" s="90"/>
      <c r="M152" s="90"/>
      <c r="N152" s="90"/>
      <c r="O152" s="90"/>
      <c r="P152" s="90"/>
      <c r="Q152" s="90"/>
      <c r="R152" s="90"/>
      <c r="S152" s="90"/>
      <c r="T152" s="90"/>
      <c r="U152" s="90"/>
      <c r="V152" s="90"/>
      <c r="W152" s="90"/>
      <c r="X152" s="90"/>
      <c r="Y152" s="90"/>
      <c r="Z152" s="90"/>
      <c r="AA152" s="90"/>
    </row>
    <row r="153" spans="1:27">
      <c r="A153" s="90"/>
      <c r="B153" s="180"/>
      <c r="C153" s="90"/>
      <c r="D153" s="90"/>
      <c r="E153" s="90"/>
      <c r="F153" s="90"/>
      <c r="G153" s="90"/>
      <c r="H153" s="90"/>
      <c r="I153" s="90"/>
      <c r="J153" s="90"/>
      <c r="K153" s="90"/>
      <c r="L153" s="90"/>
      <c r="M153" s="90"/>
      <c r="N153" s="90"/>
      <c r="O153" s="90"/>
      <c r="P153" s="90"/>
      <c r="Q153" s="90"/>
      <c r="R153" s="90"/>
      <c r="S153" s="90"/>
      <c r="T153" s="90"/>
      <c r="U153" s="90"/>
      <c r="V153" s="90"/>
      <c r="W153" s="90"/>
      <c r="X153" s="90"/>
      <c r="Y153" s="90"/>
      <c r="Z153" s="90"/>
      <c r="AA153" s="90"/>
    </row>
    <row r="154" spans="1:27">
      <c r="A154" s="90"/>
      <c r="B154" s="180"/>
      <c r="C154" s="90"/>
      <c r="D154" s="90"/>
      <c r="E154" s="90"/>
      <c r="F154" s="90"/>
      <c r="G154" s="90"/>
      <c r="H154" s="90"/>
      <c r="I154" s="90"/>
      <c r="J154" s="90"/>
      <c r="K154" s="90"/>
      <c r="L154" s="90"/>
      <c r="M154" s="90"/>
      <c r="N154" s="90"/>
      <c r="O154" s="90"/>
      <c r="P154" s="90"/>
      <c r="Q154" s="90"/>
      <c r="R154" s="90"/>
      <c r="S154" s="90"/>
      <c r="T154" s="90"/>
      <c r="U154" s="90"/>
      <c r="V154" s="90"/>
      <c r="W154" s="90"/>
      <c r="X154" s="90"/>
      <c r="Y154" s="90"/>
      <c r="Z154" s="90"/>
      <c r="AA154" s="90"/>
    </row>
    <row r="155" spans="1:27">
      <c r="A155" s="90"/>
      <c r="B155" s="180"/>
      <c r="C155" s="90"/>
      <c r="D155" s="90"/>
      <c r="E155" s="90"/>
      <c r="F155" s="90"/>
      <c r="G155" s="90"/>
      <c r="H155" s="90"/>
      <c r="I155" s="90"/>
      <c r="J155" s="90"/>
      <c r="K155" s="90"/>
      <c r="L155" s="90"/>
      <c r="M155" s="90"/>
      <c r="N155" s="90"/>
      <c r="O155" s="90"/>
      <c r="P155" s="90"/>
      <c r="Q155" s="90"/>
      <c r="R155" s="90"/>
      <c r="S155" s="90"/>
      <c r="T155" s="90"/>
      <c r="U155" s="90"/>
      <c r="V155" s="90"/>
      <c r="W155" s="90"/>
      <c r="X155" s="90"/>
      <c r="Y155" s="90"/>
      <c r="Z155" s="90"/>
      <c r="AA155" s="90"/>
    </row>
    <row r="156" spans="1:27">
      <c r="A156" s="90"/>
      <c r="B156" s="180"/>
      <c r="C156" s="90"/>
      <c r="D156" s="90"/>
      <c r="E156" s="90"/>
      <c r="F156" s="90"/>
      <c r="G156" s="90"/>
      <c r="H156" s="90"/>
      <c r="I156" s="90"/>
      <c r="J156" s="90"/>
      <c r="K156" s="90"/>
      <c r="L156" s="90"/>
      <c r="M156" s="90"/>
      <c r="N156" s="90"/>
      <c r="O156" s="90"/>
      <c r="P156" s="90"/>
      <c r="Q156" s="90"/>
      <c r="R156" s="90"/>
      <c r="S156" s="90"/>
      <c r="T156" s="90"/>
      <c r="U156" s="90"/>
      <c r="V156" s="90"/>
      <c r="W156" s="90"/>
      <c r="X156" s="90"/>
      <c r="Y156" s="90"/>
      <c r="Z156" s="90"/>
      <c r="AA156" s="90"/>
    </row>
    <row r="157" spans="1:27">
      <c r="A157" s="90"/>
      <c r="B157" s="180"/>
      <c r="C157" s="90"/>
      <c r="D157" s="90"/>
      <c r="E157" s="90"/>
      <c r="F157" s="90"/>
      <c r="G157" s="90"/>
      <c r="H157" s="90"/>
      <c r="I157" s="90"/>
      <c r="J157" s="90"/>
      <c r="K157" s="90"/>
      <c r="L157" s="90"/>
      <c r="M157" s="90"/>
      <c r="N157" s="90"/>
      <c r="O157" s="90"/>
      <c r="P157" s="90"/>
      <c r="Q157" s="90"/>
      <c r="R157" s="90"/>
      <c r="S157" s="90"/>
      <c r="T157" s="90"/>
      <c r="U157" s="90"/>
      <c r="V157" s="90"/>
      <c r="W157" s="90"/>
      <c r="X157" s="90"/>
      <c r="Y157" s="90"/>
      <c r="Z157" s="90"/>
      <c r="AA157" s="90"/>
    </row>
    <row r="158" spans="1:27">
      <c r="A158" s="90"/>
      <c r="B158" s="180"/>
      <c r="C158" s="90"/>
      <c r="D158" s="90"/>
      <c r="E158" s="90"/>
      <c r="F158" s="90"/>
      <c r="G158" s="90"/>
      <c r="H158" s="90"/>
      <c r="I158" s="90"/>
      <c r="J158" s="90"/>
      <c r="K158" s="90"/>
      <c r="L158" s="90"/>
      <c r="M158" s="90"/>
      <c r="N158" s="90"/>
      <c r="O158" s="90"/>
      <c r="P158" s="90"/>
      <c r="Q158" s="90"/>
      <c r="R158" s="90"/>
      <c r="S158" s="90"/>
      <c r="T158" s="90"/>
      <c r="U158" s="90"/>
      <c r="V158" s="90"/>
      <c r="W158" s="90"/>
      <c r="X158" s="90"/>
      <c r="Y158" s="90"/>
      <c r="Z158" s="90"/>
      <c r="AA158" s="90"/>
    </row>
    <row r="159" spans="1:27">
      <c r="A159" s="90"/>
      <c r="B159" s="180"/>
      <c r="C159" s="90"/>
      <c r="D159" s="90"/>
      <c r="E159" s="90"/>
      <c r="F159" s="90"/>
      <c r="G159" s="90"/>
      <c r="H159" s="90"/>
      <c r="I159" s="90"/>
      <c r="J159" s="90"/>
      <c r="K159" s="90"/>
      <c r="L159" s="90"/>
      <c r="M159" s="90"/>
      <c r="N159" s="90"/>
      <c r="O159" s="90"/>
      <c r="P159" s="90"/>
      <c r="Q159" s="90"/>
      <c r="R159" s="90"/>
      <c r="S159" s="90"/>
      <c r="T159" s="90"/>
      <c r="U159" s="90"/>
      <c r="V159" s="90"/>
      <c r="W159" s="90"/>
      <c r="X159" s="90"/>
      <c r="Y159" s="90"/>
      <c r="Z159" s="90"/>
      <c r="AA159" s="90"/>
    </row>
    <row r="160" spans="1:27">
      <c r="A160" s="90"/>
      <c r="B160" s="180"/>
      <c r="C160" s="90"/>
      <c r="D160" s="90"/>
      <c r="E160" s="90"/>
      <c r="F160" s="90"/>
      <c r="G160" s="90"/>
      <c r="H160" s="90"/>
      <c r="I160" s="90"/>
      <c r="J160" s="90"/>
      <c r="K160" s="90"/>
      <c r="L160" s="90"/>
      <c r="M160" s="90"/>
      <c r="N160" s="90"/>
      <c r="O160" s="90"/>
      <c r="P160" s="90"/>
      <c r="Q160" s="90"/>
      <c r="R160" s="90"/>
      <c r="S160" s="90"/>
      <c r="T160" s="90"/>
      <c r="U160" s="90"/>
      <c r="V160" s="90"/>
      <c r="W160" s="90"/>
      <c r="X160" s="90"/>
      <c r="Y160" s="90"/>
      <c r="Z160" s="90"/>
      <c r="AA160" s="90"/>
    </row>
    <row r="161" spans="1:27">
      <c r="A161" s="90"/>
      <c r="B161" s="180"/>
      <c r="C161" s="90"/>
      <c r="D161" s="90"/>
      <c r="E161" s="90"/>
      <c r="F161" s="90"/>
      <c r="G161" s="90"/>
      <c r="H161" s="90"/>
      <c r="I161" s="90"/>
      <c r="J161" s="90"/>
      <c r="K161" s="90"/>
      <c r="L161" s="90"/>
      <c r="M161" s="90"/>
      <c r="N161" s="90"/>
      <c r="O161" s="90"/>
      <c r="P161" s="90"/>
      <c r="Q161" s="90"/>
      <c r="R161" s="90"/>
      <c r="S161" s="90"/>
      <c r="T161" s="90"/>
      <c r="U161" s="90"/>
      <c r="V161" s="90"/>
      <c r="W161" s="90"/>
      <c r="X161" s="90"/>
      <c r="Y161" s="90"/>
      <c r="Z161" s="90"/>
      <c r="AA161" s="90"/>
    </row>
    <row r="162" spans="1:27">
      <c r="A162" s="90"/>
      <c r="B162" s="180"/>
      <c r="C162" s="90"/>
      <c r="D162" s="90"/>
      <c r="E162" s="90"/>
      <c r="F162" s="90"/>
      <c r="G162" s="90"/>
      <c r="H162" s="90"/>
      <c r="I162" s="90"/>
      <c r="J162" s="90"/>
      <c r="K162" s="90"/>
      <c r="L162" s="90"/>
      <c r="M162" s="90"/>
      <c r="N162" s="90"/>
      <c r="O162" s="90"/>
      <c r="P162" s="90"/>
      <c r="Q162" s="90"/>
      <c r="R162" s="90"/>
      <c r="S162" s="90"/>
      <c r="T162" s="90"/>
      <c r="U162" s="90"/>
      <c r="V162" s="90"/>
      <c r="W162" s="90"/>
      <c r="X162" s="90"/>
      <c r="Y162" s="90"/>
      <c r="Z162" s="90"/>
      <c r="AA162" s="90"/>
    </row>
    <row r="163" spans="1:27">
      <c r="A163" s="90"/>
      <c r="B163" s="180"/>
      <c r="C163" s="90"/>
      <c r="D163" s="90"/>
      <c r="E163" s="90"/>
      <c r="F163" s="90"/>
      <c r="G163" s="90"/>
      <c r="H163" s="90"/>
      <c r="I163" s="90"/>
      <c r="J163" s="90"/>
      <c r="K163" s="90"/>
      <c r="L163" s="90"/>
      <c r="M163" s="90"/>
      <c r="N163" s="90"/>
      <c r="O163" s="90"/>
      <c r="P163" s="90"/>
      <c r="Q163" s="90"/>
      <c r="R163" s="90"/>
      <c r="S163" s="90"/>
      <c r="T163" s="90"/>
      <c r="U163" s="90"/>
      <c r="V163" s="90"/>
      <c r="W163" s="90"/>
      <c r="X163" s="90"/>
      <c r="Y163" s="90"/>
      <c r="Z163" s="90"/>
      <c r="AA163" s="90"/>
    </row>
    <row r="164" spans="1:27">
      <c r="A164" s="90"/>
      <c r="B164" s="180"/>
      <c r="C164" s="90"/>
      <c r="D164" s="90"/>
      <c r="E164" s="90"/>
      <c r="F164" s="90"/>
      <c r="G164" s="90"/>
      <c r="H164" s="90"/>
      <c r="I164" s="90"/>
      <c r="J164" s="90"/>
      <c r="K164" s="90"/>
      <c r="L164" s="90"/>
      <c r="M164" s="90"/>
      <c r="N164" s="90"/>
      <c r="O164" s="90"/>
      <c r="P164" s="90"/>
      <c r="Q164" s="90"/>
      <c r="R164" s="90"/>
      <c r="S164" s="90"/>
      <c r="T164" s="90"/>
      <c r="U164" s="90"/>
      <c r="V164" s="90"/>
      <c r="W164" s="90"/>
      <c r="X164" s="90"/>
      <c r="Y164" s="90"/>
      <c r="Z164" s="90"/>
      <c r="AA164" s="90"/>
    </row>
    <row r="165" spans="1:27">
      <c r="A165" s="90"/>
      <c r="B165" s="180"/>
      <c r="C165" s="90"/>
      <c r="D165" s="90"/>
      <c r="E165" s="90"/>
      <c r="F165" s="90"/>
      <c r="G165" s="90"/>
      <c r="H165" s="90"/>
      <c r="I165" s="90"/>
      <c r="J165" s="90"/>
      <c r="K165" s="90"/>
      <c r="L165" s="90"/>
      <c r="M165" s="90"/>
      <c r="N165" s="90"/>
      <c r="O165" s="90"/>
      <c r="P165" s="90"/>
      <c r="Q165" s="90"/>
      <c r="R165" s="90"/>
      <c r="S165" s="90"/>
      <c r="T165" s="90"/>
      <c r="U165" s="90"/>
      <c r="V165" s="90"/>
      <c r="W165" s="90"/>
      <c r="X165" s="90"/>
      <c r="Y165" s="90"/>
      <c r="Z165" s="90"/>
      <c r="AA165" s="90"/>
    </row>
    <row r="166" spans="1:27">
      <c r="A166" s="90"/>
      <c r="B166" s="180"/>
      <c r="C166" s="90"/>
      <c r="D166" s="90"/>
      <c r="E166" s="90"/>
      <c r="F166" s="90"/>
      <c r="G166" s="90"/>
      <c r="H166" s="90"/>
      <c r="I166" s="90"/>
      <c r="J166" s="90"/>
      <c r="K166" s="90"/>
      <c r="L166" s="90"/>
      <c r="M166" s="90"/>
      <c r="N166" s="90"/>
      <c r="O166" s="90"/>
      <c r="P166" s="90"/>
      <c r="Q166" s="90"/>
      <c r="R166" s="90"/>
      <c r="S166" s="90"/>
      <c r="T166" s="90"/>
      <c r="U166" s="90"/>
      <c r="V166" s="90"/>
      <c r="W166" s="90"/>
      <c r="X166" s="90"/>
      <c r="Y166" s="90"/>
      <c r="Z166" s="90"/>
      <c r="AA166" s="90"/>
    </row>
    <row r="167" spans="1:27">
      <c r="A167" s="90"/>
      <c r="B167" s="180"/>
      <c r="C167" s="90"/>
      <c r="D167" s="90"/>
      <c r="E167" s="90"/>
      <c r="F167" s="90"/>
      <c r="G167" s="90"/>
      <c r="H167" s="90"/>
      <c r="I167" s="90"/>
      <c r="J167" s="90"/>
      <c r="K167" s="90"/>
      <c r="L167" s="90"/>
      <c r="M167" s="90"/>
      <c r="N167" s="90"/>
      <c r="O167" s="90"/>
      <c r="P167" s="90"/>
      <c r="Q167" s="90"/>
      <c r="R167" s="90"/>
      <c r="S167" s="90"/>
      <c r="T167" s="90"/>
      <c r="U167" s="90"/>
      <c r="V167" s="90"/>
      <c r="W167" s="90"/>
      <c r="X167" s="90"/>
      <c r="Y167" s="90"/>
      <c r="Z167" s="90"/>
      <c r="AA167" s="90"/>
    </row>
    <row r="168" spans="1:27">
      <c r="A168" s="90"/>
      <c r="B168" s="180"/>
      <c r="C168" s="90"/>
      <c r="D168" s="90"/>
      <c r="E168" s="90"/>
      <c r="F168" s="90"/>
      <c r="G168" s="90"/>
      <c r="H168" s="90"/>
      <c r="I168" s="90"/>
      <c r="J168" s="90"/>
      <c r="K168" s="90"/>
      <c r="L168" s="90"/>
      <c r="M168" s="90"/>
      <c r="N168" s="90"/>
      <c r="O168" s="90"/>
      <c r="P168" s="90"/>
      <c r="Q168" s="90"/>
      <c r="R168" s="90"/>
      <c r="S168" s="90"/>
      <c r="T168" s="90"/>
      <c r="U168" s="90"/>
      <c r="V168" s="90"/>
      <c r="W168" s="90"/>
      <c r="X168" s="90"/>
      <c r="Y168" s="90"/>
      <c r="Z168" s="90"/>
      <c r="AA168" s="90"/>
    </row>
    <row r="169" spans="1:27">
      <c r="A169" s="90"/>
      <c r="B169" s="180"/>
      <c r="C169" s="90"/>
      <c r="D169" s="90"/>
      <c r="E169" s="90"/>
      <c r="F169" s="90"/>
      <c r="G169" s="90"/>
      <c r="H169" s="90"/>
      <c r="I169" s="90"/>
      <c r="J169" s="90"/>
      <c r="K169" s="90"/>
      <c r="L169" s="90"/>
      <c r="M169" s="90"/>
      <c r="N169" s="90"/>
      <c r="O169" s="90"/>
      <c r="P169" s="90"/>
      <c r="Q169" s="90"/>
      <c r="R169" s="90"/>
      <c r="S169" s="90"/>
      <c r="T169" s="90"/>
      <c r="U169" s="90"/>
      <c r="V169" s="90"/>
      <c r="W169" s="90"/>
      <c r="X169" s="90"/>
      <c r="Y169" s="90"/>
      <c r="Z169" s="90"/>
      <c r="AA169" s="90"/>
    </row>
    <row r="170" spans="1:27">
      <c r="A170" s="90"/>
      <c r="B170" s="180"/>
      <c r="C170" s="90"/>
      <c r="D170" s="90"/>
      <c r="E170" s="90"/>
      <c r="F170" s="90"/>
      <c r="G170" s="90"/>
      <c r="H170" s="90"/>
      <c r="I170" s="90"/>
      <c r="J170" s="90"/>
      <c r="K170" s="90"/>
      <c r="L170" s="90"/>
      <c r="M170" s="90"/>
      <c r="N170" s="90"/>
      <c r="O170" s="90"/>
      <c r="P170" s="90"/>
      <c r="Q170" s="90"/>
      <c r="R170" s="90"/>
      <c r="S170" s="90"/>
      <c r="T170" s="90"/>
      <c r="U170" s="90"/>
      <c r="V170" s="90"/>
      <c r="W170" s="90"/>
      <c r="X170" s="90"/>
      <c r="Y170" s="90"/>
      <c r="Z170" s="90"/>
      <c r="AA170" s="90"/>
    </row>
    <row r="171" spans="1:27">
      <c r="A171" s="90"/>
      <c r="B171" s="180"/>
      <c r="C171" s="90"/>
      <c r="D171" s="90"/>
      <c r="E171" s="90"/>
      <c r="F171" s="90"/>
      <c r="G171" s="90"/>
      <c r="H171" s="90"/>
      <c r="I171" s="90"/>
      <c r="J171" s="90"/>
      <c r="K171" s="90"/>
      <c r="L171" s="90"/>
      <c r="M171" s="90"/>
      <c r="N171" s="90"/>
      <c r="O171" s="90"/>
      <c r="P171" s="90"/>
      <c r="Q171" s="90"/>
      <c r="R171" s="90"/>
      <c r="S171" s="90"/>
      <c r="T171" s="90"/>
      <c r="U171" s="90"/>
      <c r="V171" s="90"/>
      <c r="W171" s="90"/>
      <c r="X171" s="90"/>
      <c r="Y171" s="90"/>
      <c r="Z171" s="90"/>
      <c r="AA171" s="90"/>
    </row>
    <row r="172" spans="1:27">
      <c r="A172" s="90"/>
      <c r="B172" s="180"/>
      <c r="C172" s="90"/>
      <c r="D172" s="90"/>
      <c r="E172" s="90"/>
      <c r="F172" s="90"/>
      <c r="G172" s="90"/>
      <c r="H172" s="90"/>
      <c r="I172" s="90"/>
      <c r="J172" s="90"/>
      <c r="K172" s="90"/>
      <c r="L172" s="90"/>
      <c r="M172" s="90"/>
      <c r="N172" s="90"/>
      <c r="O172" s="90"/>
      <c r="P172" s="90"/>
      <c r="Q172" s="90"/>
      <c r="R172" s="90"/>
      <c r="S172" s="90"/>
      <c r="T172" s="90"/>
      <c r="U172" s="90"/>
      <c r="V172" s="90"/>
      <c r="W172" s="90"/>
      <c r="X172" s="90"/>
      <c r="Y172" s="90"/>
      <c r="Z172" s="90"/>
      <c r="AA172" s="90"/>
    </row>
    <row r="173" spans="1:27">
      <c r="A173" s="90"/>
      <c r="B173" s="180"/>
      <c r="C173" s="90"/>
      <c r="D173" s="90"/>
      <c r="E173" s="90"/>
      <c r="F173" s="90"/>
      <c r="G173" s="90"/>
      <c r="H173" s="90"/>
      <c r="I173" s="90"/>
      <c r="J173" s="90"/>
      <c r="K173" s="90"/>
      <c r="L173" s="90"/>
      <c r="M173" s="90"/>
      <c r="N173" s="90"/>
      <c r="O173" s="90"/>
      <c r="P173" s="90"/>
      <c r="Q173" s="90"/>
      <c r="R173" s="90"/>
      <c r="S173" s="90"/>
      <c r="T173" s="90"/>
      <c r="U173" s="90"/>
      <c r="V173" s="90"/>
      <c r="W173" s="90"/>
      <c r="X173" s="90"/>
      <c r="Y173" s="90"/>
      <c r="Z173" s="90"/>
      <c r="AA173" s="90"/>
    </row>
    <row r="174" spans="1:27">
      <c r="A174" s="90"/>
      <c r="B174" s="180"/>
      <c r="C174" s="90"/>
      <c r="D174" s="90"/>
      <c r="E174" s="90"/>
      <c r="F174" s="90"/>
      <c r="G174" s="90"/>
      <c r="H174" s="90"/>
      <c r="I174" s="90"/>
      <c r="J174" s="90"/>
      <c r="K174" s="90"/>
      <c r="L174" s="90"/>
      <c r="M174" s="90"/>
      <c r="N174" s="90"/>
      <c r="O174" s="90"/>
      <c r="P174" s="90"/>
      <c r="Q174" s="90"/>
      <c r="R174" s="90"/>
      <c r="S174" s="90"/>
      <c r="T174" s="90"/>
      <c r="U174" s="90"/>
      <c r="V174" s="90"/>
      <c r="W174" s="90"/>
      <c r="X174" s="90"/>
      <c r="Y174" s="90"/>
      <c r="Z174" s="90"/>
      <c r="AA174" s="90"/>
    </row>
    <row r="175" spans="1:27">
      <c r="A175" s="90"/>
      <c r="B175" s="180"/>
      <c r="C175" s="90"/>
      <c r="D175" s="90"/>
      <c r="E175" s="90"/>
      <c r="F175" s="90"/>
      <c r="G175" s="90"/>
      <c r="H175" s="90"/>
      <c r="I175" s="90"/>
      <c r="J175" s="90"/>
      <c r="K175" s="90"/>
      <c r="L175" s="90"/>
      <c r="M175" s="90"/>
      <c r="N175" s="90"/>
      <c r="O175" s="90"/>
      <c r="P175" s="90"/>
      <c r="Q175" s="90"/>
      <c r="R175" s="90"/>
      <c r="S175" s="90"/>
      <c r="T175" s="90"/>
      <c r="U175" s="90"/>
      <c r="V175" s="90"/>
      <c r="W175" s="90"/>
      <c r="X175" s="90"/>
      <c r="Y175" s="90"/>
      <c r="Z175" s="90"/>
      <c r="AA175" s="90"/>
    </row>
    <row r="176" spans="1:27">
      <c r="A176" s="90"/>
      <c r="B176" s="180"/>
      <c r="C176" s="90"/>
      <c r="D176" s="90"/>
      <c r="E176" s="90"/>
      <c r="F176" s="90"/>
      <c r="G176" s="90"/>
      <c r="H176" s="90"/>
      <c r="I176" s="90"/>
      <c r="J176" s="90"/>
      <c r="K176" s="90"/>
      <c r="L176" s="90"/>
      <c r="M176" s="90"/>
      <c r="N176" s="90"/>
      <c r="O176" s="90"/>
      <c r="P176" s="90"/>
      <c r="Q176" s="90"/>
      <c r="R176" s="90"/>
      <c r="S176" s="90"/>
      <c r="T176" s="90"/>
      <c r="U176" s="90"/>
      <c r="V176" s="90"/>
      <c r="W176" s="90"/>
      <c r="X176" s="90"/>
      <c r="Y176" s="90"/>
      <c r="Z176" s="90"/>
      <c r="AA176" s="90"/>
    </row>
    <row r="177" spans="1:27">
      <c r="A177" s="90"/>
      <c r="B177" s="180"/>
      <c r="C177" s="90"/>
      <c r="D177" s="90"/>
      <c r="E177" s="90"/>
      <c r="F177" s="90"/>
      <c r="G177" s="90"/>
      <c r="H177" s="90"/>
      <c r="I177" s="90"/>
      <c r="J177" s="90"/>
      <c r="K177" s="90"/>
      <c r="L177" s="90"/>
      <c r="M177" s="90"/>
      <c r="N177" s="90"/>
      <c r="O177" s="90"/>
      <c r="P177" s="90"/>
      <c r="Q177" s="90"/>
      <c r="R177" s="90"/>
      <c r="S177" s="90"/>
      <c r="T177" s="90"/>
      <c r="U177" s="90"/>
      <c r="V177" s="90"/>
      <c r="W177" s="90"/>
      <c r="X177" s="90"/>
      <c r="Y177" s="90"/>
      <c r="Z177" s="90"/>
      <c r="AA177" s="90"/>
    </row>
    <row r="178" spans="1:27">
      <c r="A178" s="90"/>
      <c r="B178" s="180"/>
      <c r="C178" s="90"/>
      <c r="D178" s="90"/>
      <c r="E178" s="90"/>
      <c r="F178" s="90"/>
      <c r="G178" s="90"/>
      <c r="H178" s="90"/>
      <c r="I178" s="90"/>
      <c r="J178" s="90"/>
      <c r="K178" s="90"/>
      <c r="L178" s="90"/>
      <c r="M178" s="90"/>
      <c r="N178" s="90"/>
      <c r="O178" s="90"/>
      <c r="P178" s="90"/>
      <c r="Q178" s="90"/>
      <c r="R178" s="90"/>
      <c r="S178" s="90"/>
      <c r="T178" s="90"/>
      <c r="U178" s="90"/>
      <c r="V178" s="90"/>
      <c r="W178" s="90"/>
      <c r="X178" s="90"/>
      <c r="Y178" s="90"/>
      <c r="Z178" s="90"/>
      <c r="AA178" s="90"/>
    </row>
    <row r="179" spans="1:27">
      <c r="A179" s="90"/>
      <c r="B179" s="180"/>
      <c r="C179" s="90"/>
      <c r="D179" s="90"/>
      <c r="E179" s="90"/>
      <c r="F179" s="90"/>
      <c r="G179" s="90"/>
      <c r="H179" s="90"/>
      <c r="I179" s="90"/>
      <c r="J179" s="90"/>
      <c r="K179" s="90"/>
      <c r="L179" s="90"/>
      <c r="M179" s="90"/>
      <c r="N179" s="90"/>
      <c r="O179" s="90"/>
      <c r="P179" s="90"/>
      <c r="Q179" s="90"/>
      <c r="R179" s="90"/>
      <c r="S179" s="90"/>
      <c r="T179" s="90"/>
      <c r="U179" s="90"/>
      <c r="V179" s="90"/>
      <c r="W179" s="90"/>
      <c r="X179" s="90"/>
      <c r="Y179" s="90"/>
      <c r="Z179" s="90"/>
      <c r="AA179" s="90"/>
    </row>
    <row r="180" spans="1:27">
      <c r="A180" s="90"/>
      <c r="B180" s="180"/>
      <c r="C180" s="90"/>
      <c r="D180" s="90"/>
      <c r="E180" s="90"/>
      <c r="F180" s="90"/>
      <c r="G180" s="90"/>
      <c r="H180" s="90"/>
      <c r="I180" s="90"/>
      <c r="J180" s="90"/>
      <c r="K180" s="90"/>
      <c r="L180" s="90"/>
      <c r="M180" s="90"/>
      <c r="N180" s="90"/>
      <c r="O180" s="90"/>
      <c r="P180" s="90"/>
      <c r="Q180" s="90"/>
      <c r="R180" s="90"/>
      <c r="S180" s="90"/>
      <c r="T180" s="90"/>
      <c r="U180" s="90"/>
      <c r="V180" s="90"/>
      <c r="W180" s="90"/>
      <c r="X180" s="90"/>
      <c r="Y180" s="90"/>
      <c r="Z180" s="90"/>
      <c r="AA180" s="90"/>
    </row>
    <row r="181" spans="1:27">
      <c r="A181" s="90"/>
      <c r="B181" s="180"/>
      <c r="C181" s="90"/>
      <c r="D181" s="90"/>
      <c r="E181" s="90"/>
      <c r="F181" s="90"/>
      <c r="G181" s="90"/>
      <c r="H181" s="90"/>
      <c r="I181" s="90"/>
      <c r="J181" s="90"/>
      <c r="K181" s="90"/>
      <c r="L181" s="90"/>
      <c r="M181" s="90"/>
      <c r="N181" s="90"/>
      <c r="O181" s="90"/>
      <c r="P181" s="90"/>
      <c r="Q181" s="90"/>
      <c r="R181" s="90"/>
      <c r="S181" s="90"/>
      <c r="T181" s="90"/>
      <c r="U181" s="90"/>
      <c r="V181" s="90"/>
      <c r="W181" s="90"/>
      <c r="X181" s="90"/>
      <c r="Y181" s="90"/>
      <c r="Z181" s="90"/>
      <c r="AA181" s="90"/>
    </row>
    <row r="182" spans="1:27">
      <c r="A182" s="90"/>
      <c r="B182" s="180"/>
      <c r="C182" s="90"/>
      <c r="D182" s="90"/>
      <c r="E182" s="90"/>
      <c r="F182" s="90"/>
      <c r="G182" s="90"/>
      <c r="H182" s="90"/>
      <c r="I182" s="90"/>
      <c r="J182" s="90"/>
      <c r="K182" s="90"/>
      <c r="L182" s="90"/>
      <c r="M182" s="90"/>
      <c r="N182" s="90"/>
      <c r="O182" s="90"/>
      <c r="P182" s="90"/>
      <c r="Q182" s="90"/>
      <c r="R182" s="90"/>
      <c r="S182" s="90"/>
      <c r="T182" s="90"/>
      <c r="U182" s="90"/>
      <c r="V182" s="90"/>
      <c r="W182" s="90"/>
      <c r="X182" s="90"/>
      <c r="Y182" s="90"/>
      <c r="Z182" s="90"/>
      <c r="AA182" s="90"/>
    </row>
    <row r="183" spans="1:27">
      <c r="A183" s="90"/>
      <c r="B183" s="180"/>
      <c r="C183" s="90"/>
      <c r="D183" s="90"/>
      <c r="E183" s="90"/>
      <c r="F183" s="90"/>
      <c r="G183" s="90"/>
      <c r="H183" s="90"/>
      <c r="I183" s="90"/>
      <c r="J183" s="90"/>
      <c r="K183" s="90"/>
      <c r="L183" s="90"/>
      <c r="M183" s="90"/>
      <c r="N183" s="90"/>
      <c r="O183" s="90"/>
      <c r="P183" s="90"/>
      <c r="Q183" s="90"/>
      <c r="R183" s="90"/>
      <c r="S183" s="90"/>
      <c r="T183" s="90"/>
      <c r="U183" s="90"/>
      <c r="V183" s="90"/>
      <c r="W183" s="90"/>
      <c r="X183" s="90"/>
      <c r="Y183" s="90"/>
      <c r="Z183" s="90"/>
      <c r="AA183" s="90"/>
    </row>
    <row r="184" spans="1:27">
      <c r="A184" s="90"/>
      <c r="B184" s="180"/>
      <c r="C184" s="90"/>
      <c r="D184" s="90"/>
      <c r="E184" s="90"/>
      <c r="F184" s="90"/>
      <c r="G184" s="90"/>
      <c r="H184" s="90"/>
      <c r="I184" s="90"/>
      <c r="J184" s="90"/>
      <c r="K184" s="90"/>
      <c r="L184" s="90"/>
      <c r="M184" s="90"/>
      <c r="N184" s="90"/>
      <c r="O184" s="90"/>
      <c r="P184" s="90"/>
      <c r="Q184" s="90"/>
      <c r="R184" s="90"/>
      <c r="S184" s="90"/>
      <c r="T184" s="90"/>
      <c r="U184" s="90"/>
      <c r="V184" s="90"/>
      <c r="W184" s="90"/>
      <c r="X184" s="90"/>
      <c r="Y184" s="90"/>
      <c r="Z184" s="90"/>
      <c r="AA184" s="90"/>
    </row>
    <row r="185" spans="1:27">
      <c r="A185" s="90"/>
      <c r="B185" s="180"/>
      <c r="C185" s="90"/>
      <c r="D185" s="90"/>
      <c r="E185" s="90"/>
      <c r="F185" s="90"/>
      <c r="G185" s="90"/>
      <c r="H185" s="90"/>
      <c r="I185" s="90"/>
      <c r="J185" s="90"/>
      <c r="K185" s="90"/>
      <c r="L185" s="90"/>
      <c r="M185" s="90"/>
      <c r="N185" s="90"/>
      <c r="O185" s="90"/>
      <c r="P185" s="90"/>
      <c r="Q185" s="90"/>
      <c r="R185" s="90"/>
      <c r="S185" s="90"/>
      <c r="T185" s="90"/>
      <c r="U185" s="90"/>
      <c r="V185" s="90"/>
      <c r="W185" s="90"/>
      <c r="X185" s="90"/>
      <c r="Y185" s="90"/>
      <c r="Z185" s="90"/>
      <c r="AA185" s="90"/>
    </row>
    <row r="186" spans="1:27">
      <c r="A186" s="90"/>
      <c r="B186" s="180"/>
      <c r="C186" s="90"/>
      <c r="D186" s="90"/>
      <c r="E186" s="90"/>
      <c r="F186" s="90"/>
      <c r="G186" s="90"/>
      <c r="H186" s="90"/>
      <c r="I186" s="90"/>
      <c r="J186" s="90"/>
      <c r="K186" s="90"/>
      <c r="L186" s="90"/>
      <c r="M186" s="90"/>
      <c r="N186" s="90"/>
      <c r="O186" s="90"/>
      <c r="P186" s="90"/>
      <c r="Q186" s="90"/>
      <c r="R186" s="90"/>
      <c r="S186" s="90"/>
      <c r="T186" s="90"/>
      <c r="U186" s="90"/>
      <c r="V186" s="90"/>
      <c r="W186" s="90"/>
      <c r="X186" s="90"/>
      <c r="Y186" s="90"/>
      <c r="Z186" s="90"/>
      <c r="AA186" s="90"/>
    </row>
    <row r="187" spans="1:27">
      <c r="A187" s="90"/>
      <c r="B187" s="180"/>
      <c r="C187" s="90"/>
      <c r="D187" s="90"/>
      <c r="E187" s="90"/>
      <c r="F187" s="90"/>
      <c r="G187" s="90"/>
      <c r="H187" s="90"/>
      <c r="I187" s="90"/>
      <c r="J187" s="90"/>
      <c r="K187" s="90"/>
      <c r="L187" s="90"/>
      <c r="M187" s="90"/>
      <c r="N187" s="90"/>
      <c r="O187" s="90"/>
      <c r="P187" s="90"/>
      <c r="Q187" s="90"/>
      <c r="R187" s="90"/>
      <c r="S187" s="90"/>
      <c r="T187" s="90"/>
      <c r="U187" s="90"/>
      <c r="V187" s="90"/>
      <c r="W187" s="90"/>
      <c r="X187" s="90"/>
      <c r="Y187" s="90"/>
      <c r="Z187" s="90"/>
      <c r="AA187" s="90"/>
    </row>
    <row r="188" spans="1:27">
      <c r="A188" s="90"/>
      <c r="B188" s="180"/>
      <c r="C188" s="90"/>
      <c r="D188" s="90"/>
      <c r="E188" s="90"/>
      <c r="F188" s="90"/>
      <c r="G188" s="90"/>
      <c r="H188" s="90"/>
      <c r="I188" s="90"/>
      <c r="J188" s="90"/>
      <c r="K188" s="90"/>
      <c r="L188" s="90"/>
      <c r="M188" s="90"/>
      <c r="N188" s="90"/>
      <c r="O188" s="90"/>
      <c r="P188" s="90"/>
      <c r="Q188" s="90"/>
      <c r="R188" s="90"/>
      <c r="S188" s="90"/>
      <c r="T188" s="90"/>
      <c r="U188" s="90"/>
      <c r="V188" s="90"/>
      <c r="W188" s="90"/>
      <c r="X188" s="90"/>
      <c r="Y188" s="90"/>
      <c r="Z188" s="90"/>
      <c r="AA188" s="90"/>
    </row>
    <row r="189" spans="1:27">
      <c r="A189" s="90"/>
      <c r="B189" s="180"/>
      <c r="C189" s="90"/>
      <c r="D189" s="90"/>
      <c r="E189" s="90"/>
      <c r="F189" s="90"/>
      <c r="G189" s="90"/>
      <c r="H189" s="90"/>
      <c r="I189" s="90"/>
      <c r="J189" s="90"/>
      <c r="K189" s="90"/>
      <c r="L189" s="90"/>
      <c r="M189" s="90"/>
      <c r="N189" s="90"/>
      <c r="O189" s="90"/>
      <c r="P189" s="90"/>
      <c r="Q189" s="90"/>
      <c r="R189" s="90"/>
      <c r="S189" s="90"/>
      <c r="T189" s="90"/>
      <c r="U189" s="90"/>
      <c r="V189" s="90"/>
      <c r="W189" s="90"/>
      <c r="X189" s="90"/>
      <c r="Y189" s="90"/>
      <c r="Z189" s="90"/>
      <c r="AA189" s="90"/>
    </row>
    <row r="190" spans="1:27">
      <c r="A190" s="90"/>
      <c r="B190" s="180"/>
      <c r="C190" s="90"/>
      <c r="D190" s="90"/>
      <c r="E190" s="90"/>
      <c r="F190" s="90"/>
      <c r="G190" s="90"/>
      <c r="H190" s="90"/>
      <c r="I190" s="90"/>
      <c r="J190" s="90"/>
      <c r="K190" s="90"/>
      <c r="L190" s="90"/>
      <c r="M190" s="90"/>
      <c r="N190" s="90"/>
      <c r="O190" s="90"/>
      <c r="P190" s="90"/>
      <c r="Q190" s="90"/>
      <c r="R190" s="90"/>
      <c r="S190" s="90"/>
      <c r="T190" s="90"/>
      <c r="U190" s="90"/>
      <c r="V190" s="90"/>
      <c r="W190" s="90"/>
      <c r="X190" s="90"/>
      <c r="Y190" s="90"/>
      <c r="Z190" s="90"/>
      <c r="AA190" s="90"/>
    </row>
    <row r="191" spans="1:27">
      <c r="A191" s="90"/>
      <c r="B191" s="180"/>
      <c r="C191" s="90"/>
      <c r="D191" s="90"/>
      <c r="E191" s="90"/>
      <c r="F191" s="90"/>
      <c r="G191" s="90"/>
      <c r="H191" s="90"/>
      <c r="I191" s="90"/>
      <c r="J191" s="90"/>
      <c r="K191" s="90"/>
      <c r="L191" s="90"/>
      <c r="M191" s="90"/>
      <c r="N191" s="90"/>
      <c r="O191" s="90"/>
      <c r="P191" s="90"/>
      <c r="Q191" s="90"/>
      <c r="R191" s="90"/>
      <c r="S191" s="90"/>
      <c r="T191" s="90"/>
      <c r="U191" s="90"/>
      <c r="V191" s="90"/>
      <c r="W191" s="90"/>
      <c r="X191" s="90"/>
      <c r="Y191" s="90"/>
      <c r="Z191" s="90"/>
      <c r="AA191" s="90"/>
    </row>
    <row r="192" spans="1:27">
      <c r="A192" s="90"/>
      <c r="B192" s="180"/>
      <c r="C192" s="90"/>
      <c r="D192" s="90"/>
      <c r="E192" s="90"/>
      <c r="F192" s="90"/>
      <c r="G192" s="90"/>
      <c r="H192" s="90"/>
      <c r="I192" s="90"/>
      <c r="J192" s="90"/>
      <c r="K192" s="90"/>
      <c r="L192" s="90"/>
      <c r="M192" s="90"/>
      <c r="N192" s="90"/>
      <c r="O192" s="90"/>
      <c r="P192" s="90"/>
      <c r="Q192" s="90"/>
      <c r="R192" s="90"/>
      <c r="S192" s="90"/>
      <c r="T192" s="90"/>
      <c r="U192" s="90"/>
      <c r="V192" s="90"/>
      <c r="W192" s="90"/>
      <c r="X192" s="90"/>
      <c r="Y192" s="90"/>
      <c r="Z192" s="90"/>
      <c r="AA192" s="90"/>
    </row>
    <row r="193" spans="1:27">
      <c r="A193" s="90"/>
      <c r="B193" s="180"/>
      <c r="C193" s="90"/>
      <c r="D193" s="90"/>
      <c r="E193" s="90"/>
      <c r="F193" s="90"/>
      <c r="G193" s="90"/>
      <c r="H193" s="90"/>
      <c r="I193" s="90"/>
      <c r="J193" s="90"/>
      <c r="K193" s="90"/>
      <c r="L193" s="90"/>
      <c r="M193" s="90"/>
      <c r="N193" s="90"/>
      <c r="O193" s="90"/>
      <c r="P193" s="90"/>
      <c r="Q193" s="90"/>
      <c r="R193" s="90"/>
      <c r="S193" s="90"/>
      <c r="T193" s="90"/>
      <c r="U193" s="90"/>
      <c r="V193" s="90"/>
      <c r="W193" s="90"/>
      <c r="X193" s="90"/>
      <c r="Y193" s="90"/>
      <c r="Z193" s="90"/>
      <c r="AA193" s="90"/>
    </row>
    <row r="194" spans="1:27">
      <c r="A194" s="90"/>
      <c r="B194" s="180"/>
      <c r="C194" s="90"/>
      <c r="D194" s="90"/>
      <c r="E194" s="90"/>
      <c r="F194" s="90"/>
      <c r="G194" s="90"/>
      <c r="H194" s="90"/>
      <c r="I194" s="90"/>
      <c r="J194" s="90"/>
      <c r="K194" s="90"/>
      <c r="L194" s="90"/>
      <c r="M194" s="90"/>
      <c r="N194" s="90"/>
      <c r="O194" s="90"/>
      <c r="P194" s="90"/>
      <c r="Q194" s="90"/>
      <c r="R194" s="90"/>
      <c r="S194" s="90"/>
      <c r="T194" s="90"/>
      <c r="U194" s="90"/>
      <c r="V194" s="90"/>
      <c r="W194" s="90"/>
      <c r="X194" s="90"/>
      <c r="Y194" s="90"/>
      <c r="Z194" s="90"/>
      <c r="AA194" s="90"/>
    </row>
    <row r="195" spans="1:27">
      <c r="A195" s="90"/>
      <c r="B195" s="180"/>
      <c r="C195" s="90"/>
      <c r="D195" s="90"/>
      <c r="E195" s="90"/>
      <c r="F195" s="90"/>
      <c r="G195" s="90"/>
      <c r="H195" s="90"/>
      <c r="I195" s="90"/>
      <c r="J195" s="90"/>
      <c r="K195" s="90"/>
      <c r="L195" s="90"/>
      <c r="M195" s="90"/>
      <c r="N195" s="90"/>
      <c r="O195" s="90"/>
      <c r="P195" s="90"/>
      <c r="Q195" s="90"/>
      <c r="R195" s="90"/>
      <c r="S195" s="90"/>
      <c r="T195" s="90"/>
      <c r="U195" s="90"/>
      <c r="V195" s="90"/>
      <c r="W195" s="90"/>
      <c r="X195" s="90"/>
      <c r="Y195" s="90"/>
      <c r="Z195" s="90"/>
      <c r="AA195" s="90"/>
    </row>
    <row r="196" spans="1:27">
      <c r="A196" s="90"/>
      <c r="B196" s="180"/>
      <c r="C196" s="90"/>
      <c r="D196" s="90"/>
      <c r="E196" s="90"/>
      <c r="F196" s="90"/>
      <c r="G196" s="90"/>
      <c r="H196" s="90"/>
      <c r="I196" s="90"/>
      <c r="J196" s="90"/>
      <c r="K196" s="90"/>
      <c r="L196" s="90"/>
      <c r="M196" s="90"/>
      <c r="N196" s="90"/>
      <c r="O196" s="90"/>
      <c r="P196" s="90"/>
      <c r="Q196" s="90"/>
      <c r="R196" s="90"/>
      <c r="S196" s="90"/>
      <c r="T196" s="90"/>
      <c r="U196" s="90"/>
      <c r="V196" s="90"/>
      <c r="W196" s="90"/>
      <c r="X196" s="90"/>
      <c r="Y196" s="90"/>
      <c r="Z196" s="90"/>
      <c r="AA196" s="90"/>
    </row>
    <row r="197" spans="1:27">
      <c r="A197" s="90"/>
      <c r="B197" s="180"/>
      <c r="C197" s="90"/>
      <c r="D197" s="90"/>
      <c r="E197" s="90"/>
      <c r="F197" s="90"/>
      <c r="G197" s="90"/>
      <c r="H197" s="90"/>
      <c r="I197" s="90"/>
      <c r="J197" s="90"/>
      <c r="K197" s="90"/>
      <c r="L197" s="90"/>
      <c r="M197" s="90"/>
      <c r="N197" s="90"/>
      <c r="O197" s="90"/>
      <c r="P197" s="90"/>
      <c r="Q197" s="90"/>
      <c r="R197" s="90"/>
      <c r="S197" s="90"/>
      <c r="T197" s="90"/>
      <c r="U197" s="90"/>
      <c r="V197" s="90"/>
      <c r="W197" s="90"/>
      <c r="X197" s="90"/>
      <c r="Y197" s="90"/>
      <c r="Z197" s="90"/>
      <c r="AA197" s="90"/>
    </row>
    <row r="198" spans="1:27">
      <c r="A198" s="90"/>
      <c r="B198" s="180"/>
      <c r="C198" s="90"/>
      <c r="D198" s="90"/>
      <c r="E198" s="90"/>
      <c r="F198" s="90"/>
      <c r="G198" s="90"/>
      <c r="H198" s="90"/>
      <c r="I198" s="90"/>
      <c r="J198" s="90"/>
      <c r="K198" s="90"/>
      <c r="L198" s="90"/>
      <c r="M198" s="90"/>
      <c r="N198" s="90"/>
      <c r="O198" s="90"/>
      <c r="P198" s="90"/>
      <c r="Q198" s="90"/>
      <c r="R198" s="90"/>
      <c r="S198" s="90"/>
      <c r="T198" s="90"/>
      <c r="U198" s="90"/>
      <c r="V198" s="90"/>
      <c r="W198" s="90"/>
      <c r="X198" s="90"/>
      <c r="Y198" s="90"/>
      <c r="Z198" s="90"/>
      <c r="AA198" s="90"/>
    </row>
    <row r="199" spans="1:27">
      <c r="A199" s="90"/>
      <c r="B199" s="180"/>
      <c r="C199" s="90"/>
      <c r="D199" s="90"/>
      <c r="E199" s="90"/>
      <c r="F199" s="90"/>
      <c r="G199" s="90"/>
      <c r="H199" s="90"/>
      <c r="I199" s="90"/>
      <c r="J199" s="90"/>
      <c r="K199" s="90"/>
      <c r="L199" s="90"/>
      <c r="M199" s="90"/>
      <c r="N199" s="90"/>
      <c r="O199" s="90"/>
      <c r="P199" s="90"/>
      <c r="Q199" s="90"/>
      <c r="R199" s="90"/>
      <c r="S199" s="90"/>
      <c r="T199" s="90"/>
      <c r="U199" s="90"/>
      <c r="V199" s="90"/>
      <c r="W199" s="90"/>
      <c r="X199" s="90"/>
      <c r="Y199" s="90"/>
      <c r="Z199" s="90"/>
      <c r="AA199" s="90"/>
    </row>
    <row r="200" spans="1:27">
      <c r="A200" s="90"/>
      <c r="B200" s="180"/>
      <c r="C200" s="90"/>
      <c r="D200" s="90"/>
      <c r="E200" s="90"/>
      <c r="F200" s="90"/>
      <c r="G200" s="90"/>
      <c r="H200" s="90"/>
      <c r="I200" s="90"/>
      <c r="J200" s="90"/>
      <c r="K200" s="90"/>
      <c r="L200" s="90"/>
      <c r="M200" s="90"/>
      <c r="N200" s="90"/>
      <c r="O200" s="90"/>
      <c r="P200" s="90"/>
      <c r="Q200" s="90"/>
      <c r="R200" s="90"/>
      <c r="S200" s="90"/>
      <c r="T200" s="90"/>
      <c r="U200" s="90"/>
      <c r="V200" s="90"/>
      <c r="W200" s="90"/>
      <c r="X200" s="90"/>
      <c r="Y200" s="90"/>
      <c r="Z200" s="90"/>
      <c r="AA200" s="90"/>
    </row>
    <row r="201" spans="1:27">
      <c r="A201" s="90"/>
      <c r="B201" s="180"/>
      <c r="C201" s="90"/>
      <c r="D201" s="90"/>
      <c r="E201" s="90"/>
      <c r="F201" s="90"/>
      <c r="G201" s="90"/>
      <c r="H201" s="90"/>
      <c r="I201" s="90"/>
      <c r="J201" s="90"/>
      <c r="K201" s="90"/>
      <c r="L201" s="90"/>
      <c r="M201" s="90"/>
      <c r="N201" s="90"/>
      <c r="O201" s="90"/>
      <c r="P201" s="90"/>
      <c r="Q201" s="90"/>
      <c r="R201" s="90"/>
      <c r="S201" s="90"/>
      <c r="T201" s="90"/>
      <c r="U201" s="90"/>
      <c r="V201" s="90"/>
      <c r="W201" s="90"/>
      <c r="X201" s="90"/>
      <c r="Y201" s="90"/>
      <c r="Z201" s="90"/>
      <c r="AA201" s="90"/>
    </row>
    <row r="202" spans="1:27">
      <c r="A202" s="90"/>
      <c r="B202" s="180"/>
      <c r="C202" s="90"/>
      <c r="D202" s="90"/>
      <c r="E202" s="90"/>
      <c r="F202" s="90"/>
      <c r="G202" s="90"/>
      <c r="H202" s="90"/>
      <c r="I202" s="90"/>
      <c r="J202" s="90"/>
      <c r="K202" s="90"/>
      <c r="L202" s="90"/>
      <c r="M202" s="90"/>
      <c r="N202" s="90"/>
      <c r="O202" s="90"/>
      <c r="P202" s="90"/>
      <c r="Q202" s="90"/>
      <c r="R202" s="90"/>
      <c r="S202" s="90"/>
      <c r="T202" s="90"/>
      <c r="U202" s="90"/>
      <c r="V202" s="90"/>
      <c r="W202" s="90"/>
      <c r="X202" s="90"/>
      <c r="Y202" s="90"/>
      <c r="Z202" s="90"/>
      <c r="AA202" s="90"/>
    </row>
    <row r="203" spans="1:27">
      <c r="A203" s="90"/>
      <c r="B203" s="180"/>
      <c r="C203" s="90"/>
      <c r="D203" s="90"/>
      <c r="E203" s="90"/>
      <c r="F203" s="90"/>
      <c r="G203" s="90"/>
      <c r="H203" s="90"/>
      <c r="I203" s="90"/>
      <c r="J203" s="90"/>
      <c r="K203" s="90"/>
      <c r="L203" s="90"/>
      <c r="M203" s="90"/>
      <c r="N203" s="90"/>
      <c r="O203" s="90"/>
      <c r="P203" s="90"/>
      <c r="Q203" s="90"/>
      <c r="R203" s="90"/>
      <c r="S203" s="90"/>
      <c r="T203" s="90"/>
      <c r="U203" s="90"/>
      <c r="V203" s="90"/>
      <c r="W203" s="90"/>
      <c r="X203" s="90"/>
      <c r="Y203" s="90"/>
      <c r="Z203" s="90"/>
      <c r="AA203" s="90"/>
    </row>
    <row r="204" spans="1:27">
      <c r="A204" s="90"/>
      <c r="B204" s="180"/>
      <c r="C204" s="90"/>
      <c r="D204" s="90"/>
      <c r="E204" s="90"/>
      <c r="F204" s="90"/>
      <c r="G204" s="90"/>
      <c r="H204" s="90"/>
      <c r="I204" s="90"/>
      <c r="J204" s="90"/>
      <c r="K204" s="90"/>
      <c r="L204" s="90"/>
      <c r="M204" s="90"/>
      <c r="N204" s="90"/>
      <c r="O204" s="90"/>
      <c r="P204" s="90"/>
      <c r="Q204" s="90"/>
      <c r="R204" s="90"/>
      <c r="S204" s="90"/>
      <c r="T204" s="90"/>
      <c r="U204" s="90"/>
      <c r="V204" s="90"/>
      <c r="W204" s="90"/>
      <c r="X204" s="90"/>
      <c r="Y204" s="90"/>
      <c r="Z204" s="90"/>
      <c r="AA204" s="90"/>
    </row>
    <row r="205" spans="1:27">
      <c r="A205" s="90"/>
      <c r="B205" s="180"/>
      <c r="C205" s="90"/>
      <c r="D205" s="90"/>
      <c r="E205" s="90"/>
      <c r="F205" s="90"/>
      <c r="G205" s="90"/>
      <c r="H205" s="90"/>
      <c r="I205" s="90"/>
      <c r="J205" s="90"/>
      <c r="K205" s="90"/>
      <c r="L205" s="90"/>
      <c r="M205" s="90"/>
      <c r="N205" s="90"/>
      <c r="O205" s="90"/>
      <c r="P205" s="90"/>
      <c r="Q205" s="90"/>
      <c r="R205" s="90"/>
      <c r="S205" s="90"/>
      <c r="T205" s="90"/>
      <c r="U205" s="90"/>
      <c r="V205" s="90"/>
      <c r="W205" s="90"/>
      <c r="X205" s="90"/>
      <c r="Y205" s="90"/>
      <c r="Z205" s="90"/>
      <c r="AA205" s="90"/>
    </row>
    <row r="206" spans="1:27">
      <c r="A206" s="90"/>
      <c r="B206" s="180"/>
      <c r="C206" s="90"/>
      <c r="D206" s="90"/>
      <c r="E206" s="90"/>
      <c r="F206" s="90"/>
      <c r="G206" s="90"/>
      <c r="H206" s="90"/>
      <c r="I206" s="90"/>
      <c r="J206" s="90"/>
      <c r="K206" s="90"/>
      <c r="L206" s="90"/>
      <c r="M206" s="90"/>
      <c r="N206" s="90"/>
      <c r="O206" s="90"/>
      <c r="P206" s="90"/>
      <c r="Q206" s="90"/>
      <c r="R206" s="90"/>
      <c r="S206" s="90"/>
      <c r="T206" s="90"/>
      <c r="U206" s="90"/>
      <c r="V206" s="90"/>
      <c r="W206" s="90"/>
      <c r="X206" s="90"/>
      <c r="Y206" s="90"/>
      <c r="Z206" s="90"/>
      <c r="AA206" s="90"/>
    </row>
    <row r="207" spans="1:27">
      <c r="A207" s="90"/>
      <c r="B207" s="180"/>
      <c r="C207" s="90"/>
      <c r="D207" s="90"/>
      <c r="E207" s="90"/>
      <c r="F207" s="90"/>
      <c r="G207" s="90"/>
      <c r="H207" s="90"/>
      <c r="I207" s="90"/>
      <c r="J207" s="90"/>
      <c r="K207" s="90"/>
      <c r="L207" s="90"/>
      <c r="M207" s="90"/>
      <c r="N207" s="90"/>
      <c r="O207" s="90"/>
      <c r="P207" s="90"/>
      <c r="Q207" s="90"/>
      <c r="R207" s="90"/>
      <c r="S207" s="90"/>
      <c r="T207" s="90"/>
      <c r="U207" s="90"/>
      <c r="V207" s="90"/>
      <c r="W207" s="90"/>
      <c r="X207" s="90"/>
      <c r="Y207" s="90"/>
      <c r="Z207" s="90"/>
      <c r="AA207" s="90"/>
    </row>
    <row r="208" spans="1:27">
      <c r="A208" s="90"/>
      <c r="B208" s="180"/>
      <c r="C208" s="90"/>
      <c r="D208" s="90"/>
      <c r="E208" s="90"/>
      <c r="F208" s="90"/>
      <c r="G208" s="90"/>
      <c r="H208" s="90"/>
      <c r="I208" s="90"/>
      <c r="J208" s="90"/>
      <c r="K208" s="90"/>
      <c r="L208" s="90"/>
      <c r="M208" s="90"/>
      <c r="N208" s="90"/>
      <c r="O208" s="90"/>
      <c r="P208" s="90"/>
      <c r="Q208" s="90"/>
      <c r="R208" s="90"/>
      <c r="S208" s="90"/>
      <c r="T208" s="90"/>
      <c r="U208" s="90"/>
      <c r="V208" s="90"/>
      <c r="W208" s="90"/>
      <c r="X208" s="90"/>
      <c r="Y208" s="90"/>
      <c r="Z208" s="90"/>
      <c r="AA208" s="90"/>
    </row>
    <row r="209" spans="1:27">
      <c r="A209" s="90"/>
      <c r="B209" s="180"/>
      <c r="C209" s="90"/>
      <c r="D209" s="90"/>
      <c r="E209" s="90"/>
      <c r="F209" s="90"/>
      <c r="G209" s="90"/>
      <c r="H209" s="90"/>
      <c r="I209" s="90"/>
      <c r="J209" s="90"/>
      <c r="K209" s="90"/>
      <c r="L209" s="90"/>
      <c r="M209" s="90"/>
      <c r="N209" s="90"/>
      <c r="O209" s="90"/>
      <c r="P209" s="90"/>
      <c r="Q209" s="90"/>
      <c r="R209" s="90"/>
      <c r="S209" s="90"/>
      <c r="T209" s="90"/>
      <c r="U209" s="90"/>
      <c r="V209" s="90"/>
      <c r="W209" s="90"/>
      <c r="X209" s="90"/>
      <c r="Y209" s="90"/>
      <c r="Z209" s="90"/>
      <c r="AA209" s="90"/>
    </row>
    <row r="210" spans="1:27">
      <c r="A210" s="90"/>
      <c r="B210" s="180"/>
      <c r="C210" s="90"/>
      <c r="D210" s="90"/>
      <c r="E210" s="90"/>
      <c r="F210" s="90"/>
      <c r="G210" s="90"/>
      <c r="H210" s="90"/>
      <c r="I210" s="90"/>
      <c r="J210" s="90"/>
      <c r="K210" s="90"/>
      <c r="L210" s="90"/>
      <c r="M210" s="90"/>
      <c r="N210" s="90"/>
      <c r="O210" s="90"/>
      <c r="P210" s="90"/>
      <c r="Q210" s="90"/>
      <c r="R210" s="90"/>
      <c r="S210" s="90"/>
      <c r="T210" s="90"/>
      <c r="U210" s="90"/>
      <c r="V210" s="90"/>
      <c r="W210" s="90"/>
      <c r="X210" s="90"/>
      <c r="Y210" s="90"/>
      <c r="Z210" s="90"/>
      <c r="AA210" s="90"/>
    </row>
  </sheetData>
  <printOptions gridLines="1" gridLinesSet="0"/>
  <pageMargins left="0.75" right="0.75" top="1" bottom="1" header="0.5" footer="0.5"/>
  <pageSetup paperSize="9" orientation="portrait" r:id="rId1"/>
  <headerFooter alignWithMargins="0">
    <oddHeader>&amp;A</oddHeader>
    <oddFooter>Sida 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267"/>
  <sheetViews>
    <sheetView zoomScale="85" zoomScaleNormal="85" workbookViewId="0">
      <selection activeCell="A23" sqref="A23"/>
    </sheetView>
  </sheetViews>
  <sheetFormatPr defaultRowHeight="13"/>
  <cols>
    <col min="1" max="1" width="9.81640625" style="4" bestFit="1" customWidth="1"/>
    <col min="2" max="2" width="39" style="4" bestFit="1" customWidth="1"/>
    <col min="3" max="3" width="10.81640625" style="12" bestFit="1" customWidth="1"/>
    <col min="4" max="4" width="9.1796875" style="4"/>
    <col min="5" max="5" width="28.54296875" style="4" bestFit="1" customWidth="1"/>
    <col min="6" max="256" width="9.1796875" style="4"/>
    <col min="257" max="257" width="9.81640625" style="4" bestFit="1" customWidth="1"/>
    <col min="258" max="258" width="39" style="4" bestFit="1" customWidth="1"/>
    <col min="259" max="259" width="10.81640625" style="4" bestFit="1" customWidth="1"/>
    <col min="260" max="512" width="9.1796875" style="4"/>
    <col min="513" max="513" width="9.81640625" style="4" bestFit="1" customWidth="1"/>
    <col min="514" max="514" width="39" style="4" bestFit="1" customWidth="1"/>
    <col min="515" max="515" width="10.81640625" style="4" bestFit="1" customWidth="1"/>
    <col min="516" max="768" width="9.1796875" style="4"/>
    <col min="769" max="769" width="9.81640625" style="4" bestFit="1" customWidth="1"/>
    <col min="770" max="770" width="39" style="4" bestFit="1" customWidth="1"/>
    <col min="771" max="771" width="10.81640625" style="4" bestFit="1" customWidth="1"/>
    <col min="772" max="1024" width="9.1796875" style="4"/>
    <col min="1025" max="1025" width="9.81640625" style="4" bestFit="1" customWidth="1"/>
    <col min="1026" max="1026" width="39" style="4" bestFit="1" customWidth="1"/>
    <col min="1027" max="1027" width="10.81640625" style="4" bestFit="1" customWidth="1"/>
    <col min="1028" max="1280" width="9.1796875" style="4"/>
    <col min="1281" max="1281" width="9.81640625" style="4" bestFit="1" customWidth="1"/>
    <col min="1282" max="1282" width="39" style="4" bestFit="1" customWidth="1"/>
    <col min="1283" max="1283" width="10.81640625" style="4" bestFit="1" customWidth="1"/>
    <col min="1284" max="1536" width="9.1796875" style="4"/>
    <col min="1537" max="1537" width="9.81640625" style="4" bestFit="1" customWidth="1"/>
    <col min="1538" max="1538" width="39" style="4" bestFit="1" customWidth="1"/>
    <col min="1539" max="1539" width="10.81640625" style="4" bestFit="1" customWidth="1"/>
    <col min="1540" max="1792" width="9.1796875" style="4"/>
    <col min="1793" max="1793" width="9.81640625" style="4" bestFit="1" customWidth="1"/>
    <col min="1794" max="1794" width="39" style="4" bestFit="1" customWidth="1"/>
    <col min="1795" max="1795" width="10.81640625" style="4" bestFit="1" customWidth="1"/>
    <col min="1796" max="2048" width="9.1796875" style="4"/>
    <col min="2049" max="2049" width="9.81640625" style="4" bestFit="1" customWidth="1"/>
    <col min="2050" max="2050" width="39" style="4" bestFit="1" customWidth="1"/>
    <col min="2051" max="2051" width="10.81640625" style="4" bestFit="1" customWidth="1"/>
    <col min="2052" max="2304" width="9.1796875" style="4"/>
    <col min="2305" max="2305" width="9.81640625" style="4" bestFit="1" customWidth="1"/>
    <col min="2306" max="2306" width="39" style="4" bestFit="1" customWidth="1"/>
    <col min="2307" max="2307" width="10.81640625" style="4" bestFit="1" customWidth="1"/>
    <col min="2308" max="2560" width="9.1796875" style="4"/>
    <col min="2561" max="2561" width="9.81640625" style="4" bestFit="1" customWidth="1"/>
    <col min="2562" max="2562" width="39" style="4" bestFit="1" customWidth="1"/>
    <col min="2563" max="2563" width="10.81640625" style="4" bestFit="1" customWidth="1"/>
    <col min="2564" max="2816" width="9.1796875" style="4"/>
    <col min="2817" max="2817" width="9.81640625" style="4" bestFit="1" customWidth="1"/>
    <col min="2818" max="2818" width="39" style="4" bestFit="1" customWidth="1"/>
    <col min="2819" max="2819" width="10.81640625" style="4" bestFit="1" customWidth="1"/>
    <col min="2820" max="3072" width="9.1796875" style="4"/>
    <col min="3073" max="3073" width="9.81640625" style="4" bestFit="1" customWidth="1"/>
    <col min="3074" max="3074" width="39" style="4" bestFit="1" customWidth="1"/>
    <col min="3075" max="3075" width="10.81640625" style="4" bestFit="1" customWidth="1"/>
    <col min="3076" max="3328" width="9.1796875" style="4"/>
    <col min="3329" max="3329" width="9.81640625" style="4" bestFit="1" customWidth="1"/>
    <col min="3330" max="3330" width="39" style="4" bestFit="1" customWidth="1"/>
    <col min="3331" max="3331" width="10.81640625" style="4" bestFit="1" customWidth="1"/>
    <col min="3332" max="3584" width="9.1796875" style="4"/>
    <col min="3585" max="3585" width="9.81640625" style="4" bestFit="1" customWidth="1"/>
    <col min="3586" max="3586" width="39" style="4" bestFit="1" customWidth="1"/>
    <col min="3587" max="3587" width="10.81640625" style="4" bestFit="1" customWidth="1"/>
    <col min="3588" max="3840" width="9.1796875" style="4"/>
    <col min="3841" max="3841" width="9.81640625" style="4" bestFit="1" customWidth="1"/>
    <col min="3842" max="3842" width="39" style="4" bestFit="1" customWidth="1"/>
    <col min="3843" max="3843" width="10.81640625" style="4" bestFit="1" customWidth="1"/>
    <col min="3844" max="4096" width="9.1796875" style="4"/>
    <col min="4097" max="4097" width="9.81640625" style="4" bestFit="1" customWidth="1"/>
    <col min="4098" max="4098" width="39" style="4" bestFit="1" customWidth="1"/>
    <col min="4099" max="4099" width="10.81640625" style="4" bestFit="1" customWidth="1"/>
    <col min="4100" max="4352" width="9.1796875" style="4"/>
    <col min="4353" max="4353" width="9.81640625" style="4" bestFit="1" customWidth="1"/>
    <col min="4354" max="4354" width="39" style="4" bestFit="1" customWidth="1"/>
    <col min="4355" max="4355" width="10.81640625" style="4" bestFit="1" customWidth="1"/>
    <col min="4356" max="4608" width="9.1796875" style="4"/>
    <col min="4609" max="4609" width="9.81640625" style="4" bestFit="1" customWidth="1"/>
    <col min="4610" max="4610" width="39" style="4" bestFit="1" customWidth="1"/>
    <col min="4611" max="4611" width="10.81640625" style="4" bestFit="1" customWidth="1"/>
    <col min="4612" max="4864" width="9.1796875" style="4"/>
    <col min="4865" max="4865" width="9.81640625" style="4" bestFit="1" customWidth="1"/>
    <col min="4866" max="4866" width="39" style="4" bestFit="1" customWidth="1"/>
    <col min="4867" max="4867" width="10.81640625" style="4" bestFit="1" customWidth="1"/>
    <col min="4868" max="5120" width="9.1796875" style="4"/>
    <col min="5121" max="5121" width="9.81640625" style="4" bestFit="1" customWidth="1"/>
    <col min="5122" max="5122" width="39" style="4" bestFit="1" customWidth="1"/>
    <col min="5123" max="5123" width="10.81640625" style="4" bestFit="1" customWidth="1"/>
    <col min="5124" max="5376" width="9.1796875" style="4"/>
    <col min="5377" max="5377" width="9.81640625" style="4" bestFit="1" customWidth="1"/>
    <col min="5378" max="5378" width="39" style="4" bestFit="1" customWidth="1"/>
    <col min="5379" max="5379" width="10.81640625" style="4" bestFit="1" customWidth="1"/>
    <col min="5380" max="5632" width="9.1796875" style="4"/>
    <col min="5633" max="5633" width="9.81640625" style="4" bestFit="1" customWidth="1"/>
    <col min="5634" max="5634" width="39" style="4" bestFit="1" customWidth="1"/>
    <col min="5635" max="5635" width="10.81640625" style="4" bestFit="1" customWidth="1"/>
    <col min="5636" max="5888" width="9.1796875" style="4"/>
    <col min="5889" max="5889" width="9.81640625" style="4" bestFit="1" customWidth="1"/>
    <col min="5890" max="5890" width="39" style="4" bestFit="1" customWidth="1"/>
    <col min="5891" max="5891" width="10.81640625" style="4" bestFit="1" customWidth="1"/>
    <col min="5892" max="6144" width="9.1796875" style="4"/>
    <col min="6145" max="6145" width="9.81640625" style="4" bestFit="1" customWidth="1"/>
    <col min="6146" max="6146" width="39" style="4" bestFit="1" customWidth="1"/>
    <col min="6147" max="6147" width="10.81640625" style="4" bestFit="1" customWidth="1"/>
    <col min="6148" max="6400" width="9.1796875" style="4"/>
    <col min="6401" max="6401" width="9.81640625" style="4" bestFit="1" customWidth="1"/>
    <col min="6402" max="6402" width="39" style="4" bestFit="1" customWidth="1"/>
    <col min="6403" max="6403" width="10.81640625" style="4" bestFit="1" customWidth="1"/>
    <col min="6404" max="6656" width="9.1796875" style="4"/>
    <col min="6657" max="6657" width="9.81640625" style="4" bestFit="1" customWidth="1"/>
    <col min="6658" max="6658" width="39" style="4" bestFit="1" customWidth="1"/>
    <col min="6659" max="6659" width="10.81640625" style="4" bestFit="1" customWidth="1"/>
    <col min="6660" max="6912" width="9.1796875" style="4"/>
    <col min="6913" max="6913" width="9.81640625" style="4" bestFit="1" customWidth="1"/>
    <col min="6914" max="6914" width="39" style="4" bestFit="1" customWidth="1"/>
    <col min="6915" max="6915" width="10.81640625" style="4" bestFit="1" customWidth="1"/>
    <col min="6916" max="7168" width="9.1796875" style="4"/>
    <col min="7169" max="7169" width="9.81640625" style="4" bestFit="1" customWidth="1"/>
    <col min="7170" max="7170" width="39" style="4" bestFit="1" customWidth="1"/>
    <col min="7171" max="7171" width="10.81640625" style="4" bestFit="1" customWidth="1"/>
    <col min="7172" max="7424" width="9.1796875" style="4"/>
    <col min="7425" max="7425" width="9.81640625" style="4" bestFit="1" customWidth="1"/>
    <col min="7426" max="7426" width="39" style="4" bestFit="1" customWidth="1"/>
    <col min="7427" max="7427" width="10.81640625" style="4" bestFit="1" customWidth="1"/>
    <col min="7428" max="7680" width="9.1796875" style="4"/>
    <col min="7681" max="7681" width="9.81640625" style="4" bestFit="1" customWidth="1"/>
    <col min="7682" max="7682" width="39" style="4" bestFit="1" customWidth="1"/>
    <col min="7683" max="7683" width="10.81640625" style="4" bestFit="1" customWidth="1"/>
    <col min="7684" max="7936" width="9.1796875" style="4"/>
    <col min="7937" max="7937" width="9.81640625" style="4" bestFit="1" customWidth="1"/>
    <col min="7938" max="7938" width="39" style="4" bestFit="1" customWidth="1"/>
    <col min="7939" max="7939" width="10.81640625" style="4" bestFit="1" customWidth="1"/>
    <col min="7940" max="8192" width="9.1796875" style="4"/>
    <col min="8193" max="8193" width="9.81640625" style="4" bestFit="1" customWidth="1"/>
    <col min="8194" max="8194" width="39" style="4" bestFit="1" customWidth="1"/>
    <col min="8195" max="8195" width="10.81640625" style="4" bestFit="1" customWidth="1"/>
    <col min="8196" max="8448" width="9.1796875" style="4"/>
    <col min="8449" max="8449" width="9.81640625" style="4" bestFit="1" customWidth="1"/>
    <col min="8450" max="8450" width="39" style="4" bestFit="1" customWidth="1"/>
    <col min="8451" max="8451" width="10.81640625" style="4" bestFit="1" customWidth="1"/>
    <col min="8452" max="8704" width="9.1796875" style="4"/>
    <col min="8705" max="8705" width="9.81640625" style="4" bestFit="1" customWidth="1"/>
    <col min="8706" max="8706" width="39" style="4" bestFit="1" customWidth="1"/>
    <col min="8707" max="8707" width="10.81640625" style="4" bestFit="1" customWidth="1"/>
    <col min="8708" max="8960" width="9.1796875" style="4"/>
    <col min="8961" max="8961" width="9.81640625" style="4" bestFit="1" customWidth="1"/>
    <col min="8962" max="8962" width="39" style="4" bestFit="1" customWidth="1"/>
    <col min="8963" max="8963" width="10.81640625" style="4" bestFit="1" customWidth="1"/>
    <col min="8964" max="9216" width="9.1796875" style="4"/>
    <col min="9217" max="9217" width="9.81640625" style="4" bestFit="1" customWidth="1"/>
    <col min="9218" max="9218" width="39" style="4" bestFit="1" customWidth="1"/>
    <col min="9219" max="9219" width="10.81640625" style="4" bestFit="1" customWidth="1"/>
    <col min="9220" max="9472" width="9.1796875" style="4"/>
    <col min="9473" max="9473" width="9.81640625" style="4" bestFit="1" customWidth="1"/>
    <col min="9474" max="9474" width="39" style="4" bestFit="1" customWidth="1"/>
    <col min="9475" max="9475" width="10.81640625" style="4" bestFit="1" customWidth="1"/>
    <col min="9476" max="9728" width="9.1796875" style="4"/>
    <col min="9729" max="9729" width="9.81640625" style="4" bestFit="1" customWidth="1"/>
    <col min="9730" max="9730" width="39" style="4" bestFit="1" customWidth="1"/>
    <col min="9731" max="9731" width="10.81640625" style="4" bestFit="1" customWidth="1"/>
    <col min="9732" max="9984" width="9.1796875" style="4"/>
    <col min="9985" max="9985" width="9.81640625" style="4" bestFit="1" customWidth="1"/>
    <col min="9986" max="9986" width="39" style="4" bestFit="1" customWidth="1"/>
    <col min="9987" max="9987" width="10.81640625" style="4" bestFit="1" customWidth="1"/>
    <col min="9988" max="10240" width="9.1796875" style="4"/>
    <col min="10241" max="10241" width="9.81640625" style="4" bestFit="1" customWidth="1"/>
    <col min="10242" max="10242" width="39" style="4" bestFit="1" customWidth="1"/>
    <col min="10243" max="10243" width="10.81640625" style="4" bestFit="1" customWidth="1"/>
    <col min="10244" max="10496" width="9.1796875" style="4"/>
    <col min="10497" max="10497" width="9.81640625" style="4" bestFit="1" customWidth="1"/>
    <col min="10498" max="10498" width="39" style="4" bestFit="1" customWidth="1"/>
    <col min="10499" max="10499" width="10.81640625" style="4" bestFit="1" customWidth="1"/>
    <col min="10500" max="10752" width="9.1796875" style="4"/>
    <col min="10753" max="10753" width="9.81640625" style="4" bestFit="1" customWidth="1"/>
    <col min="10754" max="10754" width="39" style="4" bestFit="1" customWidth="1"/>
    <col min="10755" max="10755" width="10.81640625" style="4" bestFit="1" customWidth="1"/>
    <col min="10756" max="11008" width="9.1796875" style="4"/>
    <col min="11009" max="11009" width="9.81640625" style="4" bestFit="1" customWidth="1"/>
    <col min="11010" max="11010" width="39" style="4" bestFit="1" customWidth="1"/>
    <col min="11011" max="11011" width="10.81640625" style="4" bestFit="1" customWidth="1"/>
    <col min="11012" max="11264" width="9.1796875" style="4"/>
    <col min="11265" max="11265" width="9.81640625" style="4" bestFit="1" customWidth="1"/>
    <col min="11266" max="11266" width="39" style="4" bestFit="1" customWidth="1"/>
    <col min="11267" max="11267" width="10.81640625" style="4" bestFit="1" customWidth="1"/>
    <col min="11268" max="11520" width="9.1796875" style="4"/>
    <col min="11521" max="11521" width="9.81640625" style="4" bestFit="1" customWidth="1"/>
    <col min="11522" max="11522" width="39" style="4" bestFit="1" customWidth="1"/>
    <col min="11523" max="11523" width="10.81640625" style="4" bestFit="1" customWidth="1"/>
    <col min="11524" max="11776" width="9.1796875" style="4"/>
    <col min="11777" max="11777" width="9.81640625" style="4" bestFit="1" customWidth="1"/>
    <col min="11778" max="11778" width="39" style="4" bestFit="1" customWidth="1"/>
    <col min="11779" max="11779" width="10.81640625" style="4" bestFit="1" customWidth="1"/>
    <col min="11780" max="12032" width="9.1796875" style="4"/>
    <col min="12033" max="12033" width="9.81640625" style="4" bestFit="1" customWidth="1"/>
    <col min="12034" max="12034" width="39" style="4" bestFit="1" customWidth="1"/>
    <col min="12035" max="12035" width="10.81640625" style="4" bestFit="1" customWidth="1"/>
    <col min="12036" max="12288" width="9.1796875" style="4"/>
    <col min="12289" max="12289" width="9.81640625" style="4" bestFit="1" customWidth="1"/>
    <col min="12290" max="12290" width="39" style="4" bestFit="1" customWidth="1"/>
    <col min="12291" max="12291" width="10.81640625" style="4" bestFit="1" customWidth="1"/>
    <col min="12292" max="12544" width="9.1796875" style="4"/>
    <col min="12545" max="12545" width="9.81640625" style="4" bestFit="1" customWidth="1"/>
    <col min="12546" max="12546" width="39" style="4" bestFit="1" customWidth="1"/>
    <col min="12547" max="12547" width="10.81640625" style="4" bestFit="1" customWidth="1"/>
    <col min="12548" max="12800" width="9.1796875" style="4"/>
    <col min="12801" max="12801" width="9.81640625" style="4" bestFit="1" customWidth="1"/>
    <col min="12802" max="12802" width="39" style="4" bestFit="1" customWidth="1"/>
    <col min="12803" max="12803" width="10.81640625" style="4" bestFit="1" customWidth="1"/>
    <col min="12804" max="13056" width="9.1796875" style="4"/>
    <col min="13057" max="13057" width="9.81640625" style="4" bestFit="1" customWidth="1"/>
    <col min="13058" max="13058" width="39" style="4" bestFit="1" customWidth="1"/>
    <col min="13059" max="13059" width="10.81640625" style="4" bestFit="1" customWidth="1"/>
    <col min="13060" max="13312" width="9.1796875" style="4"/>
    <col min="13313" max="13313" width="9.81640625" style="4" bestFit="1" customWidth="1"/>
    <col min="13314" max="13314" width="39" style="4" bestFit="1" customWidth="1"/>
    <col min="13315" max="13315" width="10.81640625" style="4" bestFit="1" customWidth="1"/>
    <col min="13316" max="13568" width="9.1796875" style="4"/>
    <col min="13569" max="13569" width="9.81640625" style="4" bestFit="1" customWidth="1"/>
    <col min="13570" max="13570" width="39" style="4" bestFit="1" customWidth="1"/>
    <col min="13571" max="13571" width="10.81640625" style="4" bestFit="1" customWidth="1"/>
    <col min="13572" max="13824" width="9.1796875" style="4"/>
    <col min="13825" max="13825" width="9.81640625" style="4" bestFit="1" customWidth="1"/>
    <col min="13826" max="13826" width="39" style="4" bestFit="1" customWidth="1"/>
    <col min="13827" max="13827" width="10.81640625" style="4" bestFit="1" customWidth="1"/>
    <col min="13828" max="14080" width="9.1796875" style="4"/>
    <col min="14081" max="14081" width="9.81640625" style="4" bestFit="1" customWidth="1"/>
    <col min="14082" max="14082" width="39" style="4" bestFit="1" customWidth="1"/>
    <col min="14083" max="14083" width="10.81640625" style="4" bestFit="1" customWidth="1"/>
    <col min="14084" max="14336" width="9.1796875" style="4"/>
    <col min="14337" max="14337" width="9.81640625" style="4" bestFit="1" customWidth="1"/>
    <col min="14338" max="14338" width="39" style="4" bestFit="1" customWidth="1"/>
    <col min="14339" max="14339" width="10.81640625" style="4" bestFit="1" customWidth="1"/>
    <col min="14340" max="14592" width="9.1796875" style="4"/>
    <col min="14593" max="14593" width="9.81640625" style="4" bestFit="1" customWidth="1"/>
    <col min="14594" max="14594" width="39" style="4" bestFit="1" customWidth="1"/>
    <col min="14595" max="14595" width="10.81640625" style="4" bestFit="1" customWidth="1"/>
    <col min="14596" max="14848" width="9.1796875" style="4"/>
    <col min="14849" max="14849" width="9.81640625" style="4" bestFit="1" customWidth="1"/>
    <col min="14850" max="14850" width="39" style="4" bestFit="1" customWidth="1"/>
    <col min="14851" max="14851" width="10.81640625" style="4" bestFit="1" customWidth="1"/>
    <col min="14852" max="15104" width="9.1796875" style="4"/>
    <col min="15105" max="15105" width="9.81640625" style="4" bestFit="1" customWidth="1"/>
    <col min="15106" max="15106" width="39" style="4" bestFit="1" customWidth="1"/>
    <col min="15107" max="15107" width="10.81640625" style="4" bestFit="1" customWidth="1"/>
    <col min="15108" max="15360" width="9.1796875" style="4"/>
    <col min="15361" max="15361" width="9.81640625" style="4" bestFit="1" customWidth="1"/>
    <col min="15362" max="15362" width="39" style="4" bestFit="1" customWidth="1"/>
    <col min="15363" max="15363" width="10.81640625" style="4" bestFit="1" customWidth="1"/>
    <col min="15364" max="15616" width="9.1796875" style="4"/>
    <col min="15617" max="15617" width="9.81640625" style="4" bestFit="1" customWidth="1"/>
    <col min="15618" max="15618" width="39" style="4" bestFit="1" customWidth="1"/>
    <col min="15619" max="15619" width="10.81640625" style="4" bestFit="1" customWidth="1"/>
    <col min="15620" max="15872" width="9.1796875" style="4"/>
    <col min="15873" max="15873" width="9.81640625" style="4" bestFit="1" customWidth="1"/>
    <col min="15874" max="15874" width="39" style="4" bestFit="1" customWidth="1"/>
    <col min="15875" max="15875" width="10.81640625" style="4" bestFit="1" customWidth="1"/>
    <col min="15876" max="16128" width="9.1796875" style="4"/>
    <col min="16129" max="16129" width="9.81640625" style="4" bestFit="1" customWidth="1"/>
    <col min="16130" max="16130" width="39" style="4" bestFit="1" customWidth="1"/>
    <col min="16131" max="16131" width="10.81640625" style="4" bestFit="1" customWidth="1"/>
    <col min="16132" max="16384" width="9.1796875" style="4"/>
  </cols>
  <sheetData>
    <row r="1" spans="1:5">
      <c r="A1" s="2" t="s">
        <v>5</v>
      </c>
      <c r="B1" s="2" t="s">
        <v>366</v>
      </c>
      <c r="C1" s="3"/>
      <c r="E1" s="4" t="s">
        <v>601</v>
      </c>
    </row>
    <row r="2" spans="1:5">
      <c r="A2" s="5" t="s">
        <v>356</v>
      </c>
      <c r="B2" s="5" t="s">
        <v>6</v>
      </c>
      <c r="C2" s="6" t="s">
        <v>367</v>
      </c>
      <c r="D2" s="4" t="s">
        <v>561</v>
      </c>
      <c r="E2" s="4" t="e">
        <f>VLOOKUP(A2,'fakt.grupp ext hyra kommun'!$A$2:$B$25,2,FALSE)</f>
        <v>#N/A</v>
      </c>
    </row>
    <row r="3" spans="1:5">
      <c r="A3" s="5" t="s">
        <v>338</v>
      </c>
      <c r="B3" s="5" t="s">
        <v>368</v>
      </c>
      <c r="C3" s="6" t="s">
        <v>367</v>
      </c>
      <c r="D3" s="4" t="s">
        <v>561</v>
      </c>
      <c r="E3" s="4" t="e">
        <f>VLOOKUP(A3,'fakt.grupp ext hyra kommun'!$A$2:$B$25,2,FALSE)</f>
        <v>#N/A</v>
      </c>
    </row>
    <row r="4" spans="1:5">
      <c r="A4" s="5" t="s">
        <v>349</v>
      </c>
      <c r="B4" s="5" t="s">
        <v>16</v>
      </c>
      <c r="C4" s="6" t="s">
        <v>367</v>
      </c>
      <c r="D4" s="4" t="s">
        <v>561</v>
      </c>
      <c r="E4" s="4" t="e">
        <f>VLOOKUP(A4,'fakt.grupp ext hyra kommun'!$A$2:$B$25,2,FALSE)</f>
        <v>#N/A</v>
      </c>
    </row>
    <row r="5" spans="1:5">
      <c r="A5" s="5" t="s">
        <v>344</v>
      </c>
      <c r="B5" s="5" t="s">
        <v>25</v>
      </c>
      <c r="C5" s="6" t="s">
        <v>367</v>
      </c>
      <c r="D5" s="4" t="s">
        <v>561</v>
      </c>
      <c r="E5" s="4" t="e">
        <f>VLOOKUP(A5,'fakt.grupp ext hyra kommun'!$A$2:$B$25,2,FALSE)</f>
        <v>#N/A</v>
      </c>
    </row>
    <row r="6" spans="1:5">
      <c r="A6" s="5" t="s">
        <v>354</v>
      </c>
      <c r="B6" s="5" t="s">
        <v>369</v>
      </c>
      <c r="C6" s="6" t="s">
        <v>367</v>
      </c>
      <c r="D6" s="4" t="s">
        <v>561</v>
      </c>
      <c r="E6" s="4" t="e">
        <f>VLOOKUP(A6,'fakt.grupp ext hyra kommun'!$A$2:$B$25,2,FALSE)</f>
        <v>#N/A</v>
      </c>
    </row>
    <row r="7" spans="1:5">
      <c r="A7" s="5" t="s">
        <v>361</v>
      </c>
      <c r="B7" s="5" t="s">
        <v>36</v>
      </c>
      <c r="C7" s="6" t="s">
        <v>367</v>
      </c>
      <c r="D7" s="4" t="s">
        <v>561</v>
      </c>
      <c r="E7" s="4" t="e">
        <f>VLOOKUP(A7,'fakt.grupp ext hyra kommun'!$A$2:$B$25,2,FALSE)</f>
        <v>#N/A</v>
      </c>
    </row>
    <row r="8" spans="1:5">
      <c r="A8" s="5" t="s">
        <v>324</v>
      </c>
      <c r="B8" s="5" t="s">
        <v>37</v>
      </c>
      <c r="C8" s="6" t="s">
        <v>367</v>
      </c>
      <c r="D8" s="4" t="s">
        <v>561</v>
      </c>
      <c r="E8" s="4" t="e">
        <f>VLOOKUP(A8,'fakt.grupp ext hyra kommun'!$A$2:$B$25,2,FALSE)</f>
        <v>#N/A</v>
      </c>
    </row>
    <row r="9" spans="1:5">
      <c r="A9" s="5" t="s">
        <v>364</v>
      </c>
      <c r="B9" s="5" t="s">
        <v>44</v>
      </c>
      <c r="C9" s="6" t="s">
        <v>367</v>
      </c>
      <c r="D9" s="4" t="s">
        <v>561</v>
      </c>
      <c r="E9" s="4" t="e">
        <f>VLOOKUP(A9,'fakt.grupp ext hyra kommun'!$A$2:$B$25,2,FALSE)</f>
        <v>#N/A</v>
      </c>
    </row>
    <row r="10" spans="1:5">
      <c r="A10" s="5" t="s">
        <v>323</v>
      </c>
      <c r="B10" s="5" t="s">
        <v>370</v>
      </c>
      <c r="C10" s="6" t="s">
        <v>367</v>
      </c>
      <c r="D10" s="4" t="s">
        <v>561</v>
      </c>
      <c r="E10" s="4" t="e">
        <f>VLOOKUP(A10,'fakt.grupp ext hyra kommun'!$A$2:$B$25,2,FALSE)</f>
        <v>#N/A</v>
      </c>
    </row>
    <row r="11" spans="1:5">
      <c r="A11" s="5" t="s">
        <v>339</v>
      </c>
      <c r="B11" s="5" t="s">
        <v>46</v>
      </c>
      <c r="C11" s="6" t="s">
        <v>367</v>
      </c>
      <c r="D11" s="4" t="s">
        <v>561</v>
      </c>
      <c r="E11" s="4" t="e">
        <f>VLOOKUP(A11,'fakt.grupp ext hyra kommun'!$A$2:$B$25,2,FALSE)</f>
        <v>#N/A</v>
      </c>
    </row>
    <row r="12" spans="1:5">
      <c r="A12" s="5" t="s">
        <v>335</v>
      </c>
      <c r="B12" s="5" t="s">
        <v>47</v>
      </c>
      <c r="C12" s="6" t="s">
        <v>367</v>
      </c>
      <c r="D12" s="4" t="s">
        <v>561</v>
      </c>
      <c r="E12" s="4" t="e">
        <f>VLOOKUP(A12,'fakt.grupp ext hyra kommun'!$A$2:$B$25,2,FALSE)</f>
        <v>#N/A</v>
      </c>
    </row>
    <row r="13" spans="1:5">
      <c r="A13" s="5" t="s">
        <v>341</v>
      </c>
      <c r="B13" s="5" t="s">
        <v>80</v>
      </c>
      <c r="C13" s="6" t="s">
        <v>367</v>
      </c>
      <c r="D13" s="4" t="s">
        <v>561</v>
      </c>
      <c r="E13" s="4" t="e">
        <f>VLOOKUP(A13,'fakt.grupp ext hyra kommun'!$A$2:$B$25,2,FALSE)</f>
        <v>#N/A</v>
      </c>
    </row>
    <row r="14" spans="1:5">
      <c r="A14" s="5" t="s">
        <v>345</v>
      </c>
      <c r="B14" s="5" t="s">
        <v>86</v>
      </c>
      <c r="C14" s="6" t="s">
        <v>367</v>
      </c>
      <c r="D14" s="4" t="s">
        <v>561</v>
      </c>
      <c r="E14" s="4" t="e">
        <f>VLOOKUP(A14,'fakt.grupp ext hyra kommun'!$A$2:$B$25,2,FALSE)</f>
        <v>#N/A</v>
      </c>
    </row>
    <row r="15" spans="1:5">
      <c r="A15" s="5" t="s">
        <v>365</v>
      </c>
      <c r="B15" s="5" t="s">
        <v>98</v>
      </c>
      <c r="C15" s="6" t="s">
        <v>367</v>
      </c>
      <c r="D15" s="4" t="s">
        <v>561</v>
      </c>
      <c r="E15" s="4" t="e">
        <f>VLOOKUP(A15,'fakt.grupp ext hyra kommun'!$A$2:$B$25,2,FALSE)</f>
        <v>#N/A</v>
      </c>
    </row>
    <row r="16" spans="1:5">
      <c r="A16" s="5" t="s">
        <v>329</v>
      </c>
      <c r="B16" s="5" t="s">
        <v>371</v>
      </c>
      <c r="C16" s="6" t="s">
        <v>367</v>
      </c>
      <c r="D16" s="4" t="s">
        <v>561</v>
      </c>
      <c r="E16" s="4" t="e">
        <f>VLOOKUP(A16,'fakt.grupp ext hyra kommun'!$A$2:$B$25,2,FALSE)</f>
        <v>#N/A</v>
      </c>
    </row>
    <row r="17" spans="1:6">
      <c r="A17" s="5" t="s">
        <v>312</v>
      </c>
      <c r="B17" s="5" t="s">
        <v>102</v>
      </c>
      <c r="C17" s="6" t="s">
        <v>367</v>
      </c>
      <c r="D17" s="4" t="s">
        <v>561</v>
      </c>
      <c r="E17" s="4" t="e">
        <f>VLOOKUP(A17,'fakt.grupp ext hyra kommun'!$A$2:$B$25,2,FALSE)</f>
        <v>#N/A</v>
      </c>
    </row>
    <row r="18" spans="1:6">
      <c r="A18" s="5" t="s">
        <v>347</v>
      </c>
      <c r="B18" s="5" t="s">
        <v>372</v>
      </c>
      <c r="C18" s="6" t="s">
        <v>367</v>
      </c>
      <c r="D18" s="4" t="s">
        <v>561</v>
      </c>
      <c r="E18" s="4" t="e">
        <f>VLOOKUP(A18,'fakt.grupp ext hyra kommun'!$A$2:$B$25,2,FALSE)</f>
        <v>#N/A</v>
      </c>
    </row>
    <row r="19" spans="1:6">
      <c r="A19" s="5" t="s">
        <v>357</v>
      </c>
      <c r="B19" s="5" t="s">
        <v>108</v>
      </c>
      <c r="C19" s="6" t="s">
        <v>367</v>
      </c>
      <c r="D19" s="4" t="s">
        <v>561</v>
      </c>
      <c r="E19" s="4" t="e">
        <f>VLOOKUP(A19,'fakt.grupp ext hyra kommun'!$A$2:$B$25,2,FALSE)</f>
        <v>#N/A</v>
      </c>
    </row>
    <row r="20" spans="1:6">
      <c r="A20" s="5" t="s">
        <v>326</v>
      </c>
      <c r="B20" s="5" t="s">
        <v>111</v>
      </c>
      <c r="C20" s="6" t="s">
        <v>367</v>
      </c>
      <c r="D20" s="4" t="s">
        <v>561</v>
      </c>
      <c r="E20" s="4" t="e">
        <f>VLOOKUP(A20,'fakt.grupp ext hyra kommun'!$A$2:$B$25,2,FALSE)</f>
        <v>#N/A</v>
      </c>
    </row>
    <row r="21" spans="1:6">
      <c r="A21" s="5" t="s">
        <v>331</v>
      </c>
      <c r="B21" s="5" t="s">
        <v>112</v>
      </c>
      <c r="C21" s="6" t="s">
        <v>367</v>
      </c>
      <c r="D21" s="4" t="s">
        <v>561</v>
      </c>
      <c r="E21" s="4" t="e">
        <f>VLOOKUP(A21,'fakt.grupp ext hyra kommun'!$A$2:$B$25,2,FALSE)</f>
        <v>#N/A</v>
      </c>
    </row>
    <row r="22" spans="1:6">
      <c r="A22" s="5" t="s">
        <v>353</v>
      </c>
      <c r="B22" s="5" t="s">
        <v>113</v>
      </c>
      <c r="C22" s="6" t="s">
        <v>367</v>
      </c>
      <c r="D22" s="4" t="s">
        <v>561</v>
      </c>
      <c r="E22" s="4" t="e">
        <f>VLOOKUP(A22,'fakt.grupp ext hyra kommun'!$A$2:$B$25,2,FALSE)</f>
        <v>#N/A</v>
      </c>
    </row>
    <row r="23" spans="1:6">
      <c r="A23" s="5" t="s">
        <v>328</v>
      </c>
      <c r="B23" s="5" t="s">
        <v>116</v>
      </c>
      <c r="C23" s="6" t="s">
        <v>367</v>
      </c>
      <c r="D23" s="4" t="s">
        <v>561</v>
      </c>
      <c r="E23" s="4" t="e">
        <f>VLOOKUP(A23,'fakt.grupp ext hyra kommun'!$A$2:$B$25,2,FALSE)</f>
        <v>#N/A</v>
      </c>
    </row>
    <row r="24" spans="1:6">
      <c r="A24" s="5" t="s">
        <v>360</v>
      </c>
      <c r="B24" s="5" t="s">
        <v>120</v>
      </c>
      <c r="C24" s="6" t="s">
        <v>367</v>
      </c>
      <c r="D24" s="4" t="s">
        <v>561</v>
      </c>
      <c r="E24" s="4" t="e">
        <f>VLOOKUP(A24,'fakt.grupp ext hyra kommun'!$A$2:$B$25,2,FALSE)</f>
        <v>#N/A</v>
      </c>
    </row>
    <row r="25" spans="1:6">
      <c r="A25" s="5" t="s">
        <v>355</v>
      </c>
      <c r="B25" s="5" t="s">
        <v>373</v>
      </c>
      <c r="C25" s="6" t="s">
        <v>367</v>
      </c>
      <c r="D25" s="4" t="s">
        <v>561</v>
      </c>
      <c r="E25" s="4" t="e">
        <f>VLOOKUP(A25,'fakt.grupp ext hyra kommun'!$A$2:$B$25,2,FALSE)</f>
        <v>#N/A</v>
      </c>
    </row>
    <row r="26" spans="1:6">
      <c r="A26" s="5" t="s">
        <v>343</v>
      </c>
      <c r="B26" s="5" t="s">
        <v>125</v>
      </c>
      <c r="C26" s="6" t="s">
        <v>367</v>
      </c>
      <c r="D26" s="4" t="s">
        <v>561</v>
      </c>
      <c r="E26" s="4" t="e">
        <f>VLOOKUP(A26,'fakt.grupp ext hyra kommun'!$A$2:$B$25,2,FALSE)</f>
        <v>#N/A</v>
      </c>
    </row>
    <row r="27" spans="1:6" s="7" customFormat="1">
      <c r="A27" s="5" t="s">
        <v>334</v>
      </c>
      <c r="B27" s="5" t="s">
        <v>126</v>
      </c>
      <c r="C27" s="6" t="s">
        <v>367</v>
      </c>
      <c r="D27" s="4" t="s">
        <v>561</v>
      </c>
      <c r="E27" s="4" t="e">
        <f>VLOOKUP(A27,'fakt.grupp ext hyra kommun'!$A$2:$B$25,2,FALSE)</f>
        <v>#N/A</v>
      </c>
      <c r="F27" s="4"/>
    </row>
    <row r="28" spans="1:6">
      <c r="A28" s="5" t="s">
        <v>342</v>
      </c>
      <c r="B28" s="5" t="s">
        <v>129</v>
      </c>
      <c r="C28" s="6" t="s">
        <v>367</v>
      </c>
      <c r="D28" s="4" t="s">
        <v>561</v>
      </c>
      <c r="E28" s="4" t="e">
        <f>VLOOKUP(A28,'fakt.grupp ext hyra kommun'!$A$2:$B$25,2,FALSE)</f>
        <v>#N/A</v>
      </c>
    </row>
    <row r="29" spans="1:6">
      <c r="A29" s="5" t="s">
        <v>358</v>
      </c>
      <c r="B29" s="5" t="s">
        <v>131</v>
      </c>
      <c r="C29" s="6" t="s">
        <v>367</v>
      </c>
      <c r="D29" s="4" t="s">
        <v>561</v>
      </c>
      <c r="E29" s="4" t="e">
        <f>VLOOKUP(A29,'fakt.grupp ext hyra kommun'!$A$2:$B$25,2,FALSE)</f>
        <v>#N/A</v>
      </c>
    </row>
    <row r="30" spans="1:6">
      <c r="A30" s="5" t="s">
        <v>340</v>
      </c>
      <c r="B30" s="5" t="s">
        <v>374</v>
      </c>
      <c r="C30" s="6" t="s">
        <v>367</v>
      </c>
      <c r="D30" s="4" t="s">
        <v>561</v>
      </c>
      <c r="E30" s="4" t="e">
        <f>VLOOKUP(A30,'fakt.grupp ext hyra kommun'!$A$2:$B$25,2,FALSE)</f>
        <v>#N/A</v>
      </c>
    </row>
    <row r="31" spans="1:6">
      <c r="A31" s="8" t="s">
        <v>351</v>
      </c>
      <c r="B31" s="8" t="s">
        <v>137</v>
      </c>
      <c r="C31" s="6" t="s">
        <v>367</v>
      </c>
      <c r="D31" s="4" t="s">
        <v>561</v>
      </c>
      <c r="E31" s="4" t="e">
        <f>VLOOKUP(A31,'fakt.grupp ext hyra kommun'!$A$2:$B$25,2,FALSE)</f>
        <v>#N/A</v>
      </c>
    </row>
    <row r="32" spans="1:6">
      <c r="A32" s="9" t="s">
        <v>350</v>
      </c>
      <c r="B32" s="9" t="s">
        <v>148</v>
      </c>
      <c r="C32" s="10" t="s">
        <v>367</v>
      </c>
      <c r="D32" s="4" t="s">
        <v>561</v>
      </c>
      <c r="E32" s="4" t="e">
        <f>VLOOKUP(A32,'fakt.grupp ext hyra kommun'!$A$2:$B$25,2,FALSE)</f>
        <v>#N/A</v>
      </c>
      <c r="F32" s="7"/>
    </row>
    <row r="33" spans="1:5">
      <c r="A33" s="5" t="s">
        <v>352</v>
      </c>
      <c r="B33" s="5" t="s">
        <v>149</v>
      </c>
      <c r="C33" s="6" t="s">
        <v>367</v>
      </c>
      <c r="D33" s="4" t="s">
        <v>561</v>
      </c>
      <c r="E33" s="4" t="e">
        <f>VLOOKUP(A33,'fakt.grupp ext hyra kommun'!$A$2:$B$25,2,FALSE)</f>
        <v>#N/A</v>
      </c>
    </row>
    <row r="34" spans="1:5">
      <c r="A34" s="5" t="s">
        <v>332</v>
      </c>
      <c r="B34" s="5" t="s">
        <v>375</v>
      </c>
      <c r="C34" s="6" t="s">
        <v>367</v>
      </c>
      <c r="D34" s="4" t="s">
        <v>561</v>
      </c>
      <c r="E34" s="4" t="e">
        <f>VLOOKUP(A34,'fakt.grupp ext hyra kommun'!$A$2:$B$25,2,FALSE)</f>
        <v>#N/A</v>
      </c>
    </row>
    <row r="35" spans="1:5">
      <c r="A35" s="11" t="s">
        <v>376</v>
      </c>
      <c r="B35" s="11" t="s">
        <v>377</v>
      </c>
      <c r="C35" s="6" t="s">
        <v>378</v>
      </c>
      <c r="D35" s="4" t="s">
        <v>561</v>
      </c>
      <c r="E35" s="4" t="e">
        <f>VLOOKUP(A35,'fakt.grupp ext hyra kommun'!$A$2:$B$25,2,FALSE)</f>
        <v>#N/A</v>
      </c>
    </row>
    <row r="36" spans="1:5">
      <c r="A36" s="11" t="s">
        <v>379</v>
      </c>
      <c r="B36" s="11" t="s">
        <v>380</v>
      </c>
      <c r="C36" s="6" t="s">
        <v>378</v>
      </c>
      <c r="D36" s="4" t="s">
        <v>561</v>
      </c>
      <c r="E36" s="4" t="e">
        <f>VLOOKUP(A36,'fakt.grupp ext hyra kommun'!$A$2:$B$25,2,FALSE)</f>
        <v>#N/A</v>
      </c>
    </row>
    <row r="37" spans="1:5">
      <c r="A37" s="11" t="s">
        <v>381</v>
      </c>
      <c r="B37" s="11" t="s">
        <v>382</v>
      </c>
      <c r="C37" s="6" t="s">
        <v>378</v>
      </c>
      <c r="D37" s="4" t="s">
        <v>561</v>
      </c>
      <c r="E37" s="4" t="e">
        <f>VLOOKUP(A37,'fakt.grupp ext hyra kommun'!$A$2:$B$25,2,FALSE)</f>
        <v>#N/A</v>
      </c>
    </row>
    <row r="38" spans="1:5">
      <c r="A38" s="11" t="s">
        <v>337</v>
      </c>
      <c r="B38" s="11" t="s">
        <v>23</v>
      </c>
      <c r="C38" s="6" t="s">
        <v>378</v>
      </c>
      <c r="D38" s="4" t="s">
        <v>561</v>
      </c>
      <c r="E38" s="4" t="e">
        <f>VLOOKUP(A38,'fakt.grupp ext hyra kommun'!$A$2:$B$25,2,FALSE)</f>
        <v>#N/A</v>
      </c>
    </row>
    <row r="39" spans="1:5">
      <c r="A39" s="11" t="s">
        <v>325</v>
      </c>
      <c r="B39" s="11" t="s">
        <v>383</v>
      </c>
      <c r="C39" s="6" t="s">
        <v>378</v>
      </c>
      <c r="D39" s="4" t="s">
        <v>561</v>
      </c>
      <c r="E39" s="4" t="e">
        <f>VLOOKUP(A39,'fakt.grupp ext hyra kommun'!$A$2:$B$25,2,FALSE)</f>
        <v>#N/A</v>
      </c>
    </row>
    <row r="40" spans="1:5">
      <c r="A40" s="11" t="s">
        <v>384</v>
      </c>
      <c r="B40" s="11" t="s">
        <v>385</v>
      </c>
      <c r="C40" s="6" t="s">
        <v>378</v>
      </c>
      <c r="D40" s="4" t="s">
        <v>561</v>
      </c>
      <c r="E40" s="4" t="e">
        <f>VLOOKUP(A40,'fakt.grupp ext hyra kommun'!$A$2:$B$25,2,FALSE)</f>
        <v>#N/A</v>
      </c>
    </row>
    <row r="41" spans="1:5">
      <c r="A41" s="11" t="s">
        <v>333</v>
      </c>
      <c r="B41" s="11" t="s">
        <v>386</v>
      </c>
      <c r="C41" s="6" t="s">
        <v>378</v>
      </c>
      <c r="D41" s="4" t="s">
        <v>561</v>
      </c>
      <c r="E41" s="4" t="e">
        <f>VLOOKUP(A41,'fakt.grupp ext hyra kommun'!$A$2:$B$25,2,FALSE)</f>
        <v>#N/A</v>
      </c>
    </row>
    <row r="42" spans="1:5">
      <c r="A42" s="11" t="s">
        <v>387</v>
      </c>
      <c r="B42" s="11" t="s">
        <v>388</v>
      </c>
      <c r="C42" s="6" t="s">
        <v>378</v>
      </c>
      <c r="D42" s="4" t="s">
        <v>561</v>
      </c>
      <c r="E42" s="4" t="e">
        <f>VLOOKUP(A42,'fakt.grupp ext hyra kommun'!$A$2:$B$25,2,FALSE)</f>
        <v>#N/A</v>
      </c>
    </row>
    <row r="43" spans="1:5">
      <c r="A43" s="11" t="s">
        <v>389</v>
      </c>
      <c r="B43" s="11" t="s">
        <v>390</v>
      </c>
      <c r="C43" s="6" t="s">
        <v>378</v>
      </c>
      <c r="D43" s="4" t="s">
        <v>561</v>
      </c>
      <c r="E43" s="4" t="e">
        <f>VLOOKUP(A43,'fakt.grupp ext hyra kommun'!$A$2:$B$25,2,FALSE)</f>
        <v>#N/A</v>
      </c>
    </row>
    <row r="44" spans="1:5">
      <c r="A44" s="11" t="s">
        <v>391</v>
      </c>
      <c r="B44" s="11" t="s">
        <v>392</v>
      </c>
      <c r="C44" s="6" t="s">
        <v>378</v>
      </c>
      <c r="D44" s="4" t="s">
        <v>561</v>
      </c>
      <c r="E44" s="4" t="e">
        <f>VLOOKUP(A44,'fakt.grupp ext hyra kommun'!$A$2:$B$25,2,FALSE)</f>
        <v>#N/A</v>
      </c>
    </row>
    <row r="45" spans="1:5">
      <c r="A45" s="11" t="s">
        <v>336</v>
      </c>
      <c r="B45" s="11" t="s">
        <v>31</v>
      </c>
      <c r="C45" s="6" t="s">
        <v>378</v>
      </c>
      <c r="D45" s="4" t="s">
        <v>561</v>
      </c>
      <c r="E45" s="4" t="e">
        <f>VLOOKUP(A45,'fakt.grupp ext hyra kommun'!$A$2:$B$25,2,FALSE)</f>
        <v>#N/A</v>
      </c>
    </row>
    <row r="46" spans="1:5">
      <c r="A46" s="11" t="s">
        <v>393</v>
      </c>
      <c r="B46" s="11" t="s">
        <v>394</v>
      </c>
      <c r="C46" s="6" t="s">
        <v>378</v>
      </c>
      <c r="D46" s="4" t="s">
        <v>561</v>
      </c>
      <c r="E46" s="4" t="e">
        <f>VLOOKUP(A46,'fakt.grupp ext hyra kommun'!$A$2:$B$25,2,FALSE)</f>
        <v>#N/A</v>
      </c>
    </row>
    <row r="47" spans="1:5">
      <c r="A47" s="11" t="s">
        <v>359</v>
      </c>
      <c r="B47" s="11" t="s">
        <v>395</v>
      </c>
      <c r="C47" s="6" t="s">
        <v>378</v>
      </c>
      <c r="D47" s="4" t="s">
        <v>561</v>
      </c>
      <c r="E47" s="4" t="e">
        <f>VLOOKUP(A47,'fakt.grupp ext hyra kommun'!$A$2:$B$25,2,FALSE)</f>
        <v>#N/A</v>
      </c>
    </row>
    <row r="48" spans="1:5">
      <c r="A48" s="11" t="s">
        <v>327</v>
      </c>
      <c r="B48" s="11" t="s">
        <v>45</v>
      </c>
      <c r="C48" s="6" t="s">
        <v>378</v>
      </c>
      <c r="D48" s="4" t="s">
        <v>561</v>
      </c>
      <c r="E48" s="4" t="e">
        <f>VLOOKUP(A48,'fakt.grupp ext hyra kommun'!$A$2:$B$25,2,FALSE)</f>
        <v>#N/A</v>
      </c>
    </row>
    <row r="49" spans="1:5">
      <c r="A49" s="11" t="s">
        <v>396</v>
      </c>
      <c r="B49" s="11" t="s">
        <v>397</v>
      </c>
      <c r="C49" s="6" t="s">
        <v>378</v>
      </c>
      <c r="D49" s="4" t="s">
        <v>561</v>
      </c>
      <c r="E49" s="4" t="e">
        <f>VLOOKUP(A49,'fakt.grupp ext hyra kommun'!$A$2:$B$25,2,FALSE)</f>
        <v>#N/A</v>
      </c>
    </row>
    <row r="50" spans="1:5">
      <c r="A50" s="11" t="s">
        <v>330</v>
      </c>
      <c r="B50" s="11" t="s">
        <v>99</v>
      </c>
      <c r="C50" s="6" t="s">
        <v>378</v>
      </c>
      <c r="D50" s="4" t="s">
        <v>561</v>
      </c>
      <c r="E50" s="4" t="e">
        <f>VLOOKUP(A50,'fakt.grupp ext hyra kommun'!$A$2:$B$25,2,FALSE)</f>
        <v>#N/A</v>
      </c>
    </row>
    <row r="51" spans="1:5">
      <c r="A51" s="11" t="s">
        <v>398</v>
      </c>
      <c r="B51" s="11" t="s">
        <v>399</v>
      </c>
      <c r="C51" s="6" t="s">
        <v>378</v>
      </c>
      <c r="D51" s="4" t="s">
        <v>561</v>
      </c>
      <c r="E51" s="4" t="e">
        <f>VLOOKUP(A51,'fakt.grupp ext hyra kommun'!$A$2:$B$25,2,FALSE)</f>
        <v>#N/A</v>
      </c>
    </row>
    <row r="52" spans="1:5">
      <c r="A52" s="11" t="s">
        <v>400</v>
      </c>
      <c r="B52" s="11" t="s">
        <v>401</v>
      </c>
      <c r="C52" s="6" t="s">
        <v>378</v>
      </c>
      <c r="D52" s="4" t="s">
        <v>561</v>
      </c>
      <c r="E52" s="4" t="e">
        <f>VLOOKUP(A52,'fakt.grupp ext hyra kommun'!$A$2:$B$25,2,FALSE)</f>
        <v>#N/A</v>
      </c>
    </row>
    <row r="53" spans="1:5">
      <c r="A53" s="11" t="s">
        <v>402</v>
      </c>
      <c r="B53" s="11" t="s">
        <v>403</v>
      </c>
      <c r="C53" s="6" t="s">
        <v>378</v>
      </c>
      <c r="D53" s="4" t="s">
        <v>561</v>
      </c>
      <c r="E53" s="4" t="e">
        <f>VLOOKUP(A53,'fakt.grupp ext hyra kommun'!$A$2:$B$25,2,FALSE)</f>
        <v>#N/A</v>
      </c>
    </row>
    <row r="54" spans="1:5">
      <c r="A54" s="11" t="s">
        <v>404</v>
      </c>
      <c r="B54" s="11" t="s">
        <v>405</v>
      </c>
      <c r="C54" s="6" t="s">
        <v>378</v>
      </c>
      <c r="D54" s="4" t="s">
        <v>561</v>
      </c>
      <c r="E54" s="4" t="e">
        <f>VLOOKUP(A54,'fakt.grupp ext hyra kommun'!$A$2:$B$25,2,FALSE)</f>
        <v>#N/A</v>
      </c>
    </row>
    <row r="55" spans="1:5">
      <c r="A55" s="11" t="s">
        <v>157</v>
      </c>
      <c r="B55" s="11" t="s">
        <v>406</v>
      </c>
      <c r="C55" s="12" t="s">
        <v>407</v>
      </c>
      <c r="D55" s="4" t="s">
        <v>561</v>
      </c>
      <c r="E55" s="4" t="e">
        <f>VLOOKUP(A55,'fakt.grupp ext hyra kommun'!$A$2:$B$25,2,FALSE)</f>
        <v>#N/A</v>
      </c>
    </row>
    <row r="56" spans="1:5">
      <c r="A56" s="13" t="s">
        <v>317</v>
      </c>
      <c r="B56" s="13" t="s">
        <v>13</v>
      </c>
      <c r="C56" s="6" t="s">
        <v>407</v>
      </c>
      <c r="D56" s="4" t="s">
        <v>561</v>
      </c>
      <c r="E56" s="4" t="e">
        <f>VLOOKUP(A56,'fakt.grupp ext hyra kommun'!$A$2:$B$25,2,FALSE)</f>
        <v>#N/A</v>
      </c>
    </row>
    <row r="57" spans="1:5">
      <c r="A57" s="13" t="s">
        <v>321</v>
      </c>
      <c r="B57" s="13" t="s">
        <v>14</v>
      </c>
      <c r="C57" s="6" t="s">
        <v>407</v>
      </c>
      <c r="D57" s="4" t="s">
        <v>561</v>
      </c>
      <c r="E57" s="4" t="e">
        <f>VLOOKUP(A57,'fakt.grupp ext hyra kommun'!$A$2:$B$25,2,FALSE)</f>
        <v>#N/A</v>
      </c>
    </row>
    <row r="58" spans="1:5">
      <c r="A58" s="13" t="s">
        <v>319</v>
      </c>
      <c r="B58" s="13" t="s">
        <v>15</v>
      </c>
      <c r="C58" s="6" t="s">
        <v>407</v>
      </c>
      <c r="D58" s="4" t="s">
        <v>561</v>
      </c>
      <c r="E58" s="4" t="e">
        <f>VLOOKUP(A58,'fakt.grupp ext hyra kommun'!$A$2:$B$25,2,FALSE)</f>
        <v>#N/A</v>
      </c>
    </row>
    <row r="59" spans="1:5">
      <c r="A59" s="11" t="s">
        <v>154</v>
      </c>
      <c r="B59" s="11" t="s">
        <v>39</v>
      </c>
      <c r="C59" s="12" t="s">
        <v>407</v>
      </c>
      <c r="D59" s="4" t="s">
        <v>561</v>
      </c>
      <c r="E59" s="4" t="e">
        <f>VLOOKUP(A59,'fakt.grupp ext hyra kommun'!$A$2:$B$25,2,FALSE)</f>
        <v>#N/A</v>
      </c>
    </row>
    <row r="60" spans="1:5">
      <c r="A60" s="13" t="s">
        <v>155</v>
      </c>
      <c r="B60" s="13" t="s">
        <v>40</v>
      </c>
      <c r="C60" s="6" t="s">
        <v>407</v>
      </c>
      <c r="D60" s="4" t="s">
        <v>561</v>
      </c>
      <c r="E60" s="4" t="e">
        <f>VLOOKUP(A60,'fakt.grupp ext hyra kommun'!$A$2:$B$25,2,FALSE)</f>
        <v>#N/A</v>
      </c>
    </row>
    <row r="61" spans="1:5">
      <c r="A61" s="14" t="s">
        <v>156</v>
      </c>
      <c r="B61" s="14" t="s">
        <v>41</v>
      </c>
      <c r="C61" s="6" t="s">
        <v>407</v>
      </c>
      <c r="D61" s="4" t="s">
        <v>561</v>
      </c>
      <c r="E61" s="4" t="e">
        <f>VLOOKUP(A61,'fakt.grupp ext hyra kommun'!$A$2:$B$25,2,FALSE)</f>
        <v>#N/A</v>
      </c>
    </row>
    <row r="62" spans="1:5">
      <c r="A62" s="14" t="s">
        <v>318</v>
      </c>
      <c r="B62" s="14" t="s">
        <v>138</v>
      </c>
      <c r="C62" s="6" t="s">
        <v>407</v>
      </c>
      <c r="D62" s="4" t="s">
        <v>561</v>
      </c>
      <c r="E62" s="4" t="e">
        <f>VLOOKUP(A62,'fakt.grupp ext hyra kommun'!$A$2:$B$25,2,FALSE)</f>
        <v>#N/A</v>
      </c>
    </row>
    <row r="63" spans="1:5">
      <c r="A63" s="14" t="s">
        <v>322</v>
      </c>
      <c r="B63" s="14" t="s">
        <v>139</v>
      </c>
      <c r="C63" s="6" t="s">
        <v>407</v>
      </c>
      <c r="D63" s="4" t="s">
        <v>561</v>
      </c>
      <c r="E63" s="4" t="e">
        <f>VLOOKUP(A63,'fakt.grupp ext hyra kommun'!$A$2:$B$25,2,FALSE)</f>
        <v>#N/A</v>
      </c>
    </row>
    <row r="64" spans="1:5">
      <c r="A64" s="14" t="s">
        <v>320</v>
      </c>
      <c r="B64" s="14" t="s">
        <v>140</v>
      </c>
      <c r="C64" s="6" t="s">
        <v>407</v>
      </c>
      <c r="D64" s="4" t="s">
        <v>561</v>
      </c>
      <c r="E64" s="4" t="e">
        <f>VLOOKUP(A64,'fakt.grupp ext hyra kommun'!$A$2:$B$25,2,FALSE)</f>
        <v>#N/A</v>
      </c>
    </row>
    <row r="65" spans="1:5">
      <c r="A65" s="11" t="s">
        <v>408</v>
      </c>
      <c r="B65" s="11" t="s">
        <v>409</v>
      </c>
      <c r="C65" s="12" t="s">
        <v>410</v>
      </c>
      <c r="D65" s="4" t="s">
        <v>561</v>
      </c>
      <c r="E65" s="4" t="e">
        <f>VLOOKUP(A65,'fakt.grupp ext hyra kommun'!$A$2:$B$25,2,FALSE)</f>
        <v>#N/A</v>
      </c>
    </row>
    <row r="66" spans="1:5">
      <c r="A66" s="11" t="s">
        <v>411</v>
      </c>
      <c r="B66" s="11" t="s">
        <v>412</v>
      </c>
      <c r="C66" s="12" t="s">
        <v>410</v>
      </c>
      <c r="D66" s="4" t="s">
        <v>561</v>
      </c>
      <c r="E66" s="4" t="e">
        <f>VLOOKUP(A66,'fakt.grupp ext hyra kommun'!$A$2:$B$25,2,FALSE)</f>
        <v>#N/A</v>
      </c>
    </row>
    <row r="67" spans="1:5">
      <c r="A67" s="11" t="s">
        <v>413</v>
      </c>
      <c r="B67" s="11" t="s">
        <v>414</v>
      </c>
      <c r="C67" s="12" t="s">
        <v>410</v>
      </c>
      <c r="D67" s="4" t="s">
        <v>561</v>
      </c>
      <c r="E67" s="4" t="e">
        <f>VLOOKUP(A67,'fakt.grupp ext hyra kommun'!$A$2:$B$25,2,FALSE)</f>
        <v>#N/A</v>
      </c>
    </row>
    <row r="68" spans="1:5">
      <c r="A68" s="11" t="s">
        <v>415</v>
      </c>
      <c r="B68" s="11" t="s">
        <v>416</v>
      </c>
      <c r="C68" s="12" t="s">
        <v>410</v>
      </c>
      <c r="D68" s="4" t="s">
        <v>561</v>
      </c>
      <c r="E68" s="4" t="e">
        <f>VLOOKUP(A68,'fakt.grupp ext hyra kommun'!$A$2:$B$25,2,FALSE)</f>
        <v>#N/A</v>
      </c>
    </row>
    <row r="69" spans="1:5">
      <c r="A69" s="5" t="s">
        <v>192</v>
      </c>
      <c r="B69" s="5" t="s">
        <v>417</v>
      </c>
      <c r="C69" s="6" t="s">
        <v>418</v>
      </c>
      <c r="D69" s="4" t="s">
        <v>562</v>
      </c>
      <c r="E69" s="32" t="str">
        <f>VLOOKUP(A69,'fakt.grupp ext hyra kommun'!$A$2:$B$25,2,FALSE)</f>
        <v>Nässjö kommun</v>
      </c>
    </row>
    <row r="70" spans="1:5">
      <c r="A70" s="15" t="s">
        <v>209</v>
      </c>
      <c r="B70" s="15" t="s">
        <v>419</v>
      </c>
      <c r="C70" s="6" t="s">
        <v>418</v>
      </c>
      <c r="D70" s="4" t="s">
        <v>562</v>
      </c>
      <c r="E70" s="32" t="str">
        <f>VLOOKUP(A70,'fakt.grupp ext hyra kommun'!$A$2:$B$25,2,FALSE)</f>
        <v>Jönköpings Kommun HS-team 7</v>
      </c>
    </row>
    <row r="71" spans="1:5">
      <c r="A71" s="16" t="s">
        <v>186</v>
      </c>
      <c r="B71" s="16" t="s">
        <v>420</v>
      </c>
      <c r="C71" s="6" t="s">
        <v>418</v>
      </c>
      <c r="D71" s="4" t="s">
        <v>562</v>
      </c>
      <c r="E71" s="32" t="str">
        <f>VLOOKUP(A71,'fakt.grupp ext hyra kommun'!$A$2:$B$25,2,FALSE)</f>
        <v>Jönköpings kommun HS-team 3</v>
      </c>
    </row>
    <row r="72" spans="1:5">
      <c r="A72" s="17" t="s">
        <v>200</v>
      </c>
      <c r="B72" s="17" t="s">
        <v>7</v>
      </c>
      <c r="C72" s="6" t="s">
        <v>418</v>
      </c>
      <c r="D72" s="4" t="s">
        <v>562</v>
      </c>
      <c r="E72" s="32" t="str">
        <f>VLOOKUP(A72,'fakt.grupp ext hyra kommun'!$A$2:$B$25,2,FALSE)</f>
        <v>Aneby Kommun</v>
      </c>
    </row>
    <row r="73" spans="1:5">
      <c r="A73" s="17" t="s">
        <v>421</v>
      </c>
      <c r="B73" s="17" t="s">
        <v>422</v>
      </c>
      <c r="C73" s="12" t="s">
        <v>442</v>
      </c>
      <c r="D73" s="4" t="s">
        <v>562</v>
      </c>
      <c r="E73" s="4" t="e">
        <f>VLOOKUP(A73,'fakt.grupp ext hyra kommun'!$A$2:$B$25,2,FALSE)</f>
        <v>#N/A</v>
      </c>
    </row>
    <row r="74" spans="1:5">
      <c r="A74" s="18" t="s">
        <v>189</v>
      </c>
      <c r="B74" s="18" t="s">
        <v>24</v>
      </c>
      <c r="C74" s="6" t="s">
        <v>418</v>
      </c>
      <c r="D74" s="4" t="s">
        <v>562</v>
      </c>
      <c r="E74" s="32" t="str">
        <f>VLOOKUP(A74,'fakt.grupp ext hyra kommun'!$A$2:$B$25,2,FALSE)</f>
        <v>Eksjö Kommun</v>
      </c>
    </row>
    <row r="75" spans="1:5">
      <c r="A75" s="18" t="s">
        <v>198</v>
      </c>
      <c r="B75" s="18" t="s">
        <v>423</v>
      </c>
      <c r="C75" s="12" t="s">
        <v>442</v>
      </c>
      <c r="D75" s="4" t="s">
        <v>562</v>
      </c>
      <c r="E75" s="4" t="e">
        <f>VLOOKUP(A75,'fakt.grupp ext hyra kommun'!$A$2:$B$25,2,FALSE)</f>
        <v>#N/A</v>
      </c>
    </row>
    <row r="76" spans="1:5">
      <c r="A76" s="19" t="s">
        <v>424</v>
      </c>
      <c r="B76" s="20" t="s">
        <v>425</v>
      </c>
      <c r="C76" s="12" t="s">
        <v>442</v>
      </c>
      <c r="D76" s="4" t="s">
        <v>562</v>
      </c>
      <c r="E76" s="4" t="e">
        <f>VLOOKUP(A76,'fakt.grupp ext hyra kommun'!$A$2:$B$25,2,FALSE)</f>
        <v>#N/A</v>
      </c>
    </row>
    <row r="77" spans="1:5">
      <c r="A77" s="20" t="s">
        <v>190</v>
      </c>
      <c r="B77" s="20" t="s">
        <v>33</v>
      </c>
      <c r="C77" s="12" t="s">
        <v>418</v>
      </c>
      <c r="D77" s="4" t="s">
        <v>562</v>
      </c>
      <c r="E77" s="32" t="str">
        <f>VLOOKUP(A77,'fakt.grupp ext hyra kommun'!$A$2:$B$25,2,FALSE)</f>
        <v>Gislaveds Kommun</v>
      </c>
    </row>
    <row r="78" spans="1:5">
      <c r="A78" s="21" t="s">
        <v>191</v>
      </c>
      <c r="B78" s="21" t="s">
        <v>35</v>
      </c>
      <c r="C78" s="12" t="s">
        <v>418</v>
      </c>
      <c r="D78" s="4" t="s">
        <v>562</v>
      </c>
      <c r="E78" s="32" t="str">
        <f>VLOOKUP(A78,'fakt.grupp ext hyra kommun'!$A$2:$B$25,2,FALSE)</f>
        <v>Gnosjö Kommun</v>
      </c>
    </row>
    <row r="79" spans="1:5">
      <c r="A79" s="21" t="s">
        <v>193</v>
      </c>
      <c r="B79" s="21" t="s">
        <v>42</v>
      </c>
      <c r="C79" s="12" t="s">
        <v>418</v>
      </c>
      <c r="D79" s="4" t="s">
        <v>562</v>
      </c>
      <c r="E79" s="32" t="str">
        <f>VLOOKUP(A79,'fakt.grupp ext hyra kommun'!$A$2:$B$25,2,FALSE)</f>
        <v>Habo Kommun</v>
      </c>
    </row>
    <row r="80" spans="1:5">
      <c r="A80" s="22" t="s">
        <v>214</v>
      </c>
      <c r="B80" s="22" t="s">
        <v>426</v>
      </c>
      <c r="C80" s="12" t="s">
        <v>442</v>
      </c>
      <c r="D80" s="4" t="s">
        <v>562</v>
      </c>
      <c r="E80" s="4" t="e">
        <f>VLOOKUP(A80,'fakt.grupp ext hyra kommun'!$A$2:$B$25,2,FALSE)</f>
        <v>#N/A</v>
      </c>
    </row>
    <row r="81" spans="1:5">
      <c r="A81" s="16" t="s">
        <v>188</v>
      </c>
      <c r="B81" s="16" t="s">
        <v>427</v>
      </c>
      <c r="C81" s="12" t="s">
        <v>418</v>
      </c>
      <c r="D81" s="4" t="s">
        <v>562</v>
      </c>
      <c r="E81" s="32" t="str">
        <f>VLOOKUP(A81,'fakt.grupp ext hyra kommun'!$A$2:$B$25,2,FALSE)</f>
        <v>Jönköpings kommun HS-team 5</v>
      </c>
    </row>
    <row r="82" spans="1:5">
      <c r="A82" s="16" t="s">
        <v>187</v>
      </c>
      <c r="B82" s="16" t="s">
        <v>428</v>
      </c>
      <c r="C82" s="12" t="s">
        <v>418</v>
      </c>
      <c r="D82" s="4" t="s">
        <v>562</v>
      </c>
      <c r="E82" s="32" t="str">
        <f>VLOOKUP(A82,'fakt.grupp ext hyra kommun'!$A$2:$B$25,2,FALSE)</f>
        <v>Jönköpings Kommun HS-team 10</v>
      </c>
    </row>
    <row r="83" spans="1:5">
      <c r="A83" s="22" t="s">
        <v>194</v>
      </c>
      <c r="B83" s="22" t="s">
        <v>429</v>
      </c>
      <c r="C83" s="12" t="s">
        <v>418</v>
      </c>
      <c r="D83" s="4" t="s">
        <v>562</v>
      </c>
      <c r="E83" s="32" t="str">
        <f>VLOOKUP(A83,'fakt.grupp ext hyra kommun'!$A$2:$B$25,2,FALSE)</f>
        <v>Mullsjö Kommun</v>
      </c>
    </row>
    <row r="84" spans="1:5">
      <c r="A84" s="16" t="s">
        <v>210</v>
      </c>
      <c r="B84" s="16" t="s">
        <v>430</v>
      </c>
      <c r="C84" s="12" t="s">
        <v>418</v>
      </c>
      <c r="D84" s="4" t="s">
        <v>562</v>
      </c>
      <c r="E84" s="32" t="str">
        <f>VLOOKUP(A84,'fakt.grupp ext hyra kommun'!$A$2:$B$25,2,FALSE)</f>
        <v>HS-funktionen team 6 resursteam</v>
      </c>
    </row>
    <row r="85" spans="1:5">
      <c r="A85" s="23" t="s">
        <v>205</v>
      </c>
      <c r="B85" s="23" t="s">
        <v>123</v>
      </c>
      <c r="C85" s="12" t="s">
        <v>418</v>
      </c>
      <c r="D85" s="4" t="s">
        <v>562</v>
      </c>
      <c r="E85" s="32" t="str">
        <f>VLOOKUP(A85,'fakt.grupp ext hyra kommun'!$A$2:$B$25,2,FALSE)</f>
        <v>Sävsjö Kommun</v>
      </c>
    </row>
    <row r="86" spans="1:5" s="65" customFormat="1">
      <c r="A86" s="66" t="s">
        <v>218</v>
      </c>
      <c r="B86" s="66" t="s">
        <v>431</v>
      </c>
      <c r="C86" s="64" t="s">
        <v>442</v>
      </c>
      <c r="D86" s="65" t="s">
        <v>562</v>
      </c>
      <c r="E86" s="67" t="str">
        <f>VLOOKUP(A86,'fakt.grupp ext hyra kommun'!$A$2:$B$25,2,FALSE)</f>
        <v>Sävsjö Kommun Omsorg (226293)</v>
      </c>
    </row>
    <row r="87" spans="1:5">
      <c r="A87" s="21" t="s">
        <v>197</v>
      </c>
      <c r="B87" s="21" t="s">
        <v>432</v>
      </c>
      <c r="C87" s="12" t="s">
        <v>418</v>
      </c>
      <c r="D87" s="4" t="s">
        <v>562</v>
      </c>
      <c r="E87" s="32" t="str">
        <f>VLOOKUP(A87,'fakt.grupp ext hyra kommun'!$A$2:$B$25,2,FALSE)</f>
        <v>Tranås Kommun</v>
      </c>
    </row>
    <row r="88" spans="1:5">
      <c r="A88" s="24" t="s">
        <v>207</v>
      </c>
      <c r="B88" s="24" t="s">
        <v>433</v>
      </c>
      <c r="C88" s="12" t="s">
        <v>418</v>
      </c>
      <c r="D88" s="4" t="s">
        <v>562</v>
      </c>
      <c r="E88" s="32" t="str">
        <f>VLOOKUP(A88,'fakt.grupp ext hyra kommun'!$A$2:$B$25,2,FALSE)</f>
        <v>Vaggeryds Kommun (Vaggeryd)</v>
      </c>
    </row>
    <row r="89" spans="1:5">
      <c r="A89" s="24" t="s">
        <v>211</v>
      </c>
      <c r="B89" s="24" t="s">
        <v>434</v>
      </c>
      <c r="C89" s="12" t="s">
        <v>442</v>
      </c>
      <c r="D89" s="4" t="s">
        <v>562</v>
      </c>
      <c r="E89" s="4" t="e">
        <f>VLOOKUP(A89,'fakt.grupp ext hyra kommun'!$A$2:$B$25,2,FALSE)</f>
        <v>#N/A</v>
      </c>
    </row>
    <row r="90" spans="1:5">
      <c r="A90" s="25" t="s">
        <v>435</v>
      </c>
      <c r="B90" s="25" t="s">
        <v>436</v>
      </c>
      <c r="C90" s="12" t="s">
        <v>442</v>
      </c>
      <c r="D90" s="4" t="s">
        <v>562</v>
      </c>
      <c r="E90" s="4" t="e">
        <f>VLOOKUP(A90,'fakt.grupp ext hyra kommun'!$A$2:$B$25,2,FALSE)</f>
        <v>#N/A</v>
      </c>
    </row>
    <row r="91" spans="1:5">
      <c r="A91" s="25" t="s">
        <v>195</v>
      </c>
      <c r="B91" s="25" t="s">
        <v>437</v>
      </c>
      <c r="C91" s="12" t="s">
        <v>418</v>
      </c>
      <c r="D91" s="4" t="s">
        <v>562</v>
      </c>
      <c r="E91" s="32" t="str">
        <f>VLOOKUP(A91,'fakt.grupp ext hyra kommun'!$A$2:$B$25,2,FALSE)</f>
        <v>Vetlanda kommun</v>
      </c>
    </row>
    <row r="92" spans="1:5">
      <c r="A92" s="25" t="s">
        <v>438</v>
      </c>
      <c r="B92" s="25" t="s">
        <v>439</v>
      </c>
      <c r="C92" s="12" t="s">
        <v>442</v>
      </c>
      <c r="D92" s="4" t="s">
        <v>562</v>
      </c>
      <c r="E92" s="4" t="e">
        <f>VLOOKUP(A92,'fakt.grupp ext hyra kommun'!$A$2:$B$25,2,FALSE)</f>
        <v>#N/A</v>
      </c>
    </row>
    <row r="93" spans="1:5">
      <c r="A93" s="26" t="s">
        <v>196</v>
      </c>
      <c r="B93" s="26" t="s">
        <v>145</v>
      </c>
      <c r="C93" s="12" t="s">
        <v>418</v>
      </c>
      <c r="D93" s="4" t="s">
        <v>562</v>
      </c>
      <c r="E93" s="32" t="str">
        <f>VLOOKUP(A93,'fakt.grupp ext hyra kommun'!$A$2:$B$25,2,FALSE)</f>
        <v>Värnamo Kommun</v>
      </c>
    </row>
    <row r="94" spans="1:5" s="65" customFormat="1">
      <c r="A94" s="63" t="s">
        <v>212</v>
      </c>
      <c r="B94" s="63" t="s">
        <v>440</v>
      </c>
      <c r="C94" s="64" t="s">
        <v>442</v>
      </c>
      <c r="D94" s="65" t="s">
        <v>562</v>
      </c>
      <c r="E94" s="65" t="e">
        <f>VLOOKUP(A94,'fakt.grupp ext hyra kommun'!$A$2:$B$25,2,FALSE)</f>
        <v>#N/A</v>
      </c>
    </row>
    <row r="95" spans="1:5">
      <c r="A95" s="27" t="s">
        <v>208</v>
      </c>
      <c r="B95" s="27" t="s">
        <v>441</v>
      </c>
      <c r="C95" s="12" t="s">
        <v>442</v>
      </c>
      <c r="D95" s="4" t="s">
        <v>562</v>
      </c>
      <c r="E95" s="4" t="e">
        <f>VLOOKUP(A95,'fakt.grupp ext hyra kommun'!$A$2:$B$25,2,FALSE)</f>
        <v>#N/A</v>
      </c>
    </row>
    <row r="96" spans="1:5">
      <c r="A96" s="27" t="s">
        <v>230</v>
      </c>
      <c r="B96" s="27" t="s">
        <v>443</v>
      </c>
      <c r="C96" s="12" t="s">
        <v>442</v>
      </c>
      <c r="D96" s="4" t="s">
        <v>562</v>
      </c>
      <c r="E96" s="4" t="e">
        <f>VLOOKUP(A96,'fakt.grupp ext hyra kommun'!$A$2:$B$25,2,FALSE)</f>
        <v>#N/A</v>
      </c>
    </row>
    <row r="97" spans="1:5">
      <c r="A97" s="27" t="s">
        <v>220</v>
      </c>
      <c r="B97" s="27" t="s">
        <v>12</v>
      </c>
      <c r="C97" s="12" t="s">
        <v>442</v>
      </c>
      <c r="D97" s="4" t="s">
        <v>562</v>
      </c>
      <c r="E97" s="4" t="e">
        <f>VLOOKUP(A97,'fakt.grupp ext hyra kommun'!$A$2:$B$25,2,FALSE)</f>
        <v>#N/A</v>
      </c>
    </row>
    <row r="98" spans="1:5">
      <c r="A98" s="27" t="s">
        <v>234</v>
      </c>
      <c r="B98" s="27" t="s">
        <v>17</v>
      </c>
      <c r="C98" s="12" t="s">
        <v>442</v>
      </c>
      <c r="D98" s="4" t="s">
        <v>562</v>
      </c>
      <c r="E98" s="4" t="e">
        <f>VLOOKUP(A98,'fakt.grupp ext hyra kommun'!$A$2:$B$25,2,FALSE)</f>
        <v>#N/A</v>
      </c>
    </row>
    <row r="99" spans="1:5">
      <c r="A99" s="27" t="s">
        <v>204</v>
      </c>
      <c r="B99" s="27" t="s">
        <v>20</v>
      </c>
      <c r="C99" s="12" t="s">
        <v>442</v>
      </c>
      <c r="D99" s="4" t="s">
        <v>562</v>
      </c>
      <c r="E99" s="4" t="e">
        <f>VLOOKUP(A99,'fakt.grupp ext hyra kommun'!$A$2:$B$25,2,FALSE)</f>
        <v>#N/A</v>
      </c>
    </row>
    <row r="100" spans="1:5">
      <c r="A100" s="27" t="s">
        <v>221</v>
      </c>
      <c r="B100" s="27" t="s">
        <v>444</v>
      </c>
      <c r="C100" s="12" t="s">
        <v>442</v>
      </c>
      <c r="D100" s="4" t="s">
        <v>562</v>
      </c>
      <c r="E100" s="4" t="e">
        <f>VLOOKUP(A100,'fakt.grupp ext hyra kommun'!$A$2:$B$25,2,FALSE)</f>
        <v>#N/A</v>
      </c>
    </row>
    <row r="101" spans="1:5">
      <c r="A101" s="27" t="s">
        <v>251</v>
      </c>
      <c r="B101" s="27" t="s">
        <v>445</v>
      </c>
      <c r="C101" s="12" t="s">
        <v>418</v>
      </c>
      <c r="D101" s="4" t="s">
        <v>562</v>
      </c>
      <c r="E101" s="32" t="str">
        <f>VLOOKUP(A101,'fakt.grupp ext hyra kommun'!$A$2:$B$25,2,FALSE)</f>
        <v>Jönköpings Kommun HS-team 6</v>
      </c>
    </row>
    <row r="102" spans="1:5">
      <c r="A102" s="27" t="s">
        <v>248</v>
      </c>
      <c r="B102" s="27" t="s">
        <v>446</v>
      </c>
      <c r="C102" s="12" t="s">
        <v>442</v>
      </c>
      <c r="D102" s="4" t="s">
        <v>562</v>
      </c>
      <c r="E102" s="4" t="e">
        <f>VLOOKUP(A102,'fakt.grupp ext hyra kommun'!$A$2:$B$25,2,FALSE)</f>
        <v>#N/A</v>
      </c>
    </row>
    <row r="103" spans="1:5">
      <c r="A103" s="27" t="s">
        <v>243</v>
      </c>
      <c r="B103" s="27" t="s">
        <v>447</v>
      </c>
      <c r="C103" s="12" t="s">
        <v>442</v>
      </c>
      <c r="D103" s="4" t="s">
        <v>562</v>
      </c>
      <c r="E103" s="4" t="e">
        <f>VLOOKUP(A103,'fakt.grupp ext hyra kommun'!$A$2:$B$25,2,FALSE)</f>
        <v>#N/A</v>
      </c>
    </row>
    <row r="104" spans="1:5">
      <c r="A104" s="27" t="s">
        <v>252</v>
      </c>
      <c r="B104" s="27" t="s">
        <v>448</v>
      </c>
      <c r="C104" s="12" t="s">
        <v>442</v>
      </c>
      <c r="D104" s="4" t="s">
        <v>562</v>
      </c>
      <c r="E104" s="4" t="e">
        <f>VLOOKUP(A104,'fakt.grupp ext hyra kommun'!$A$2:$B$25,2,FALSE)</f>
        <v>#N/A</v>
      </c>
    </row>
    <row r="105" spans="1:5">
      <c r="A105" s="27" t="s">
        <v>232</v>
      </c>
      <c r="B105" s="27" t="s">
        <v>449</v>
      </c>
      <c r="C105" s="12" t="s">
        <v>442</v>
      </c>
      <c r="D105" s="4" t="s">
        <v>562</v>
      </c>
      <c r="E105" s="4" t="e">
        <f>VLOOKUP(A105,'fakt.grupp ext hyra kommun'!$A$2:$B$25,2,FALSE)</f>
        <v>#N/A</v>
      </c>
    </row>
    <row r="106" spans="1:5">
      <c r="A106" s="27" t="s">
        <v>224</v>
      </c>
      <c r="B106" s="27" t="s">
        <v>450</v>
      </c>
      <c r="C106" s="12" t="s">
        <v>442</v>
      </c>
      <c r="D106" s="4" t="s">
        <v>562</v>
      </c>
      <c r="E106" s="4" t="e">
        <f>VLOOKUP(A106,'fakt.grupp ext hyra kommun'!$A$2:$B$25,2,FALSE)</f>
        <v>#N/A</v>
      </c>
    </row>
    <row r="107" spans="1:5">
      <c r="A107" s="27" t="s">
        <v>240</v>
      </c>
      <c r="B107" s="27" t="s">
        <v>29</v>
      </c>
      <c r="C107" s="12" t="s">
        <v>442</v>
      </c>
      <c r="D107" s="4" t="s">
        <v>562</v>
      </c>
      <c r="E107" s="4" t="e">
        <f>VLOOKUP(A107,'fakt.grupp ext hyra kommun'!$A$2:$B$25,2,FALSE)</f>
        <v>#N/A</v>
      </c>
    </row>
    <row r="108" spans="1:5">
      <c r="A108" s="27" t="s">
        <v>216</v>
      </c>
      <c r="B108" s="27" t="s">
        <v>30</v>
      </c>
      <c r="C108" s="12" t="s">
        <v>442</v>
      </c>
      <c r="D108" s="4" t="s">
        <v>562</v>
      </c>
      <c r="E108" s="4" t="e">
        <f>VLOOKUP(A108,'fakt.grupp ext hyra kommun'!$A$2:$B$25,2,FALSE)</f>
        <v>#N/A</v>
      </c>
    </row>
    <row r="109" spans="1:5">
      <c r="A109" s="27" t="s">
        <v>242</v>
      </c>
      <c r="B109" s="27" t="s">
        <v>38</v>
      </c>
      <c r="C109" s="12" t="s">
        <v>442</v>
      </c>
      <c r="D109" s="4" t="s">
        <v>562</v>
      </c>
      <c r="E109" s="4" t="e">
        <f>VLOOKUP(A109,'fakt.grupp ext hyra kommun'!$A$2:$B$25,2,FALSE)</f>
        <v>#N/A</v>
      </c>
    </row>
    <row r="110" spans="1:5">
      <c r="A110" s="27" t="s">
        <v>270</v>
      </c>
      <c r="B110" s="27" t="s">
        <v>43</v>
      </c>
      <c r="C110" s="12" t="s">
        <v>442</v>
      </c>
      <c r="D110" s="4" t="s">
        <v>562</v>
      </c>
      <c r="E110" s="4" t="e">
        <f>VLOOKUP(A110,'fakt.grupp ext hyra kommun'!$A$2:$B$25,2,FALSE)</f>
        <v>#N/A</v>
      </c>
    </row>
    <row r="111" spans="1:5">
      <c r="A111" s="27" t="s">
        <v>229</v>
      </c>
      <c r="B111" s="27" t="s">
        <v>451</v>
      </c>
      <c r="C111" s="12" t="s">
        <v>442</v>
      </c>
      <c r="D111" s="4" t="s">
        <v>562</v>
      </c>
      <c r="E111" s="4" t="e">
        <f>VLOOKUP(A111,'fakt.grupp ext hyra kommun'!$A$2:$B$25,2,FALSE)</f>
        <v>#N/A</v>
      </c>
    </row>
    <row r="112" spans="1:5">
      <c r="A112" s="27" t="s">
        <v>233</v>
      </c>
      <c r="B112" s="27" t="s">
        <v>452</v>
      </c>
      <c r="C112" s="12" t="s">
        <v>442</v>
      </c>
      <c r="D112" s="4" t="s">
        <v>562</v>
      </c>
      <c r="E112" s="4" t="e">
        <f>VLOOKUP(A112,'fakt.grupp ext hyra kommun'!$A$2:$B$25,2,FALSE)</f>
        <v>#N/A</v>
      </c>
    </row>
    <row r="113" spans="1:5">
      <c r="A113" s="27" t="s">
        <v>453</v>
      </c>
      <c r="B113" s="27" t="s">
        <v>454</v>
      </c>
      <c r="C113" s="12" t="s">
        <v>442</v>
      </c>
      <c r="D113" s="4" t="s">
        <v>562</v>
      </c>
      <c r="E113" s="4" t="e">
        <f>VLOOKUP(A113,'fakt.grupp ext hyra kommun'!$A$2:$B$25,2,FALSE)</f>
        <v>#N/A</v>
      </c>
    </row>
    <row r="114" spans="1:5">
      <c r="A114" s="27" t="s">
        <v>199</v>
      </c>
      <c r="B114" s="27" t="s">
        <v>455</v>
      </c>
      <c r="C114" s="12" t="s">
        <v>418</v>
      </c>
      <c r="D114" s="4" t="s">
        <v>562</v>
      </c>
      <c r="E114" s="32" t="str">
        <f>VLOOKUP(A114,'fakt.grupp ext hyra kommun'!$A$2:$B$25,2,FALSE)</f>
        <v>Jönköpings kommun HS-team 9</v>
      </c>
    </row>
    <row r="115" spans="1:5">
      <c r="A115" s="27" t="s">
        <v>249</v>
      </c>
      <c r="B115" s="27" t="s">
        <v>54</v>
      </c>
      <c r="C115" s="12" t="s">
        <v>442</v>
      </c>
      <c r="D115" s="4" t="s">
        <v>562</v>
      </c>
      <c r="E115" s="4" t="e">
        <f>VLOOKUP(A115,'fakt.grupp ext hyra kommun'!$A$2:$B$25,2,FALSE)</f>
        <v>#N/A</v>
      </c>
    </row>
    <row r="116" spans="1:5">
      <c r="A116" s="27" t="s">
        <v>272</v>
      </c>
      <c r="B116" s="27" t="s">
        <v>55</v>
      </c>
      <c r="C116" s="12" t="s">
        <v>442</v>
      </c>
      <c r="D116" s="4" t="s">
        <v>562</v>
      </c>
      <c r="E116" s="4" t="e">
        <f>VLOOKUP(A116,'fakt.grupp ext hyra kommun'!$A$2:$B$25,2,FALSE)</f>
        <v>#N/A</v>
      </c>
    </row>
    <row r="117" spans="1:5">
      <c r="A117" s="27" t="s">
        <v>278</v>
      </c>
      <c r="B117" s="27" t="s">
        <v>56</v>
      </c>
      <c r="C117" s="12" t="s">
        <v>442</v>
      </c>
      <c r="D117" s="4" t="s">
        <v>562</v>
      </c>
      <c r="E117" s="4" t="e">
        <f>VLOOKUP(A117,'fakt.grupp ext hyra kommun'!$A$2:$B$25,2,FALSE)</f>
        <v>#N/A</v>
      </c>
    </row>
    <row r="118" spans="1:5">
      <c r="A118" s="27" t="s">
        <v>269</v>
      </c>
      <c r="B118" s="27" t="s">
        <v>57</v>
      </c>
      <c r="C118" s="12" t="s">
        <v>442</v>
      </c>
      <c r="D118" s="4" t="s">
        <v>562</v>
      </c>
      <c r="E118" s="4" t="e">
        <f>VLOOKUP(A118,'fakt.grupp ext hyra kommun'!$A$2:$B$25,2,FALSE)</f>
        <v>#N/A</v>
      </c>
    </row>
    <row r="119" spans="1:5">
      <c r="A119" s="27" t="s">
        <v>185</v>
      </c>
      <c r="B119" s="27" t="s">
        <v>456</v>
      </c>
      <c r="C119" s="12" t="s">
        <v>418</v>
      </c>
      <c r="D119" s="4" t="s">
        <v>562</v>
      </c>
      <c r="E119" s="32" t="str">
        <f>VLOOKUP(A119,'fakt.grupp ext hyra kommun'!$A$2:$B$25,2,FALSE)</f>
        <v>Jönköpings Kommun HS-team 8</v>
      </c>
    </row>
    <row r="120" spans="1:5">
      <c r="A120" s="27" t="s">
        <v>271</v>
      </c>
      <c r="B120" s="27" t="s">
        <v>58</v>
      </c>
      <c r="C120" s="12" t="s">
        <v>442</v>
      </c>
      <c r="D120" s="4" t="s">
        <v>562</v>
      </c>
      <c r="E120" s="4" t="e">
        <f>VLOOKUP(A120,'fakt.grupp ext hyra kommun'!$A$2:$B$25,2,FALSE)</f>
        <v>#N/A</v>
      </c>
    </row>
    <row r="121" spans="1:5">
      <c r="A121" s="27" t="s">
        <v>217</v>
      </c>
      <c r="B121" s="27" t="s">
        <v>59</v>
      </c>
      <c r="C121" s="12" t="s">
        <v>418</v>
      </c>
      <c r="D121" s="4" t="s">
        <v>562</v>
      </c>
      <c r="E121" s="32" t="str">
        <f>VLOOKUP(A121,'fakt.grupp ext hyra kommun'!$A$2:$B$25,2,FALSE)</f>
        <v>Jönköpings kommun HS-team 1</v>
      </c>
    </row>
    <row r="122" spans="1:5">
      <c r="A122" s="27" t="s">
        <v>235</v>
      </c>
      <c r="B122" s="27" t="s">
        <v>61</v>
      </c>
      <c r="C122" s="12" t="s">
        <v>418</v>
      </c>
      <c r="D122" s="4" t="s">
        <v>562</v>
      </c>
      <c r="E122" s="32" t="str">
        <f>VLOOKUP(A122,'fakt.grupp ext hyra kommun'!$A$2:$B$25,2,FALSE)</f>
        <v>Jönköpings kommun HS-team 2</v>
      </c>
    </row>
    <row r="123" spans="1:5">
      <c r="A123" s="27" t="s">
        <v>246</v>
      </c>
      <c r="B123" s="27" t="s">
        <v>63</v>
      </c>
      <c r="C123" s="12" t="s">
        <v>418</v>
      </c>
      <c r="D123" s="4" t="s">
        <v>562</v>
      </c>
      <c r="E123" s="32" t="str">
        <f>VLOOKUP(A123,'fakt.grupp ext hyra kommun'!$A$2:$B$25,2,FALSE)</f>
        <v>Jönköpings kommun HS-team 4</v>
      </c>
    </row>
    <row r="124" spans="1:5">
      <c r="A124" s="27" t="s">
        <v>213</v>
      </c>
      <c r="B124" s="27" t="s">
        <v>457</v>
      </c>
      <c r="C124" s="12" t="s">
        <v>442</v>
      </c>
      <c r="D124" s="4" t="s">
        <v>562</v>
      </c>
      <c r="E124" s="4" t="e">
        <f>VLOOKUP(A124,'fakt.grupp ext hyra kommun'!$A$2:$B$25,2,FALSE)</f>
        <v>#N/A</v>
      </c>
    </row>
    <row r="125" spans="1:5">
      <c r="A125" s="27" t="s">
        <v>250</v>
      </c>
      <c r="B125" s="27" t="s">
        <v>458</v>
      </c>
      <c r="C125" s="12" t="s">
        <v>442</v>
      </c>
      <c r="D125" s="4" t="s">
        <v>562</v>
      </c>
      <c r="E125" s="4" t="e">
        <f>VLOOKUP(A125,'fakt.grupp ext hyra kommun'!$A$2:$B$25,2,FALSE)</f>
        <v>#N/A</v>
      </c>
    </row>
    <row r="126" spans="1:5">
      <c r="A126" s="27" t="s">
        <v>459</v>
      </c>
      <c r="B126" s="27" t="s">
        <v>460</v>
      </c>
      <c r="C126" s="12" t="s">
        <v>442</v>
      </c>
      <c r="D126" s="4" t="s">
        <v>562</v>
      </c>
      <c r="E126" s="4" t="e">
        <f>VLOOKUP(A126,'fakt.grupp ext hyra kommun'!$A$2:$B$25,2,FALSE)</f>
        <v>#N/A</v>
      </c>
    </row>
    <row r="127" spans="1:5">
      <c r="A127" s="27" t="s">
        <v>277</v>
      </c>
      <c r="B127" s="27" t="s">
        <v>68</v>
      </c>
      <c r="C127" s="12" t="s">
        <v>442</v>
      </c>
      <c r="D127" s="4" t="s">
        <v>562</v>
      </c>
      <c r="E127" s="4" t="e">
        <f>VLOOKUP(A127,'fakt.grupp ext hyra kommun'!$A$2:$B$25,2,FALSE)</f>
        <v>#N/A</v>
      </c>
    </row>
    <row r="128" spans="1:5">
      <c r="A128" s="27" t="s">
        <v>461</v>
      </c>
      <c r="B128" s="27" t="s">
        <v>462</v>
      </c>
      <c r="C128" s="12" t="s">
        <v>442</v>
      </c>
      <c r="D128" s="4" t="s">
        <v>562</v>
      </c>
      <c r="E128" s="4" t="e">
        <f>VLOOKUP(A128,'fakt.grupp ext hyra kommun'!$A$2:$B$25,2,FALSE)</f>
        <v>#N/A</v>
      </c>
    </row>
    <row r="129" spans="1:5">
      <c r="A129" s="27" t="s">
        <v>463</v>
      </c>
      <c r="B129" s="27" t="s">
        <v>464</v>
      </c>
      <c r="C129" s="12" t="s">
        <v>442</v>
      </c>
      <c r="D129" s="4" t="s">
        <v>562</v>
      </c>
      <c r="E129" s="4" t="e">
        <f>VLOOKUP(A129,'fakt.grupp ext hyra kommun'!$A$2:$B$25,2,FALSE)</f>
        <v>#N/A</v>
      </c>
    </row>
    <row r="130" spans="1:5">
      <c r="A130" s="27" t="s">
        <v>219</v>
      </c>
      <c r="B130" s="27" t="s">
        <v>465</v>
      </c>
      <c r="C130" s="12" t="s">
        <v>442</v>
      </c>
      <c r="D130" s="4" t="s">
        <v>562</v>
      </c>
      <c r="E130" s="4" t="e">
        <f>VLOOKUP(A130,'fakt.grupp ext hyra kommun'!$A$2:$B$25,2,FALSE)</f>
        <v>#N/A</v>
      </c>
    </row>
    <row r="131" spans="1:5">
      <c r="A131" s="27" t="s">
        <v>466</v>
      </c>
      <c r="B131" s="27" t="s">
        <v>467</v>
      </c>
      <c r="C131" s="12" t="s">
        <v>442</v>
      </c>
      <c r="D131" s="4" t="s">
        <v>562</v>
      </c>
      <c r="E131" s="4" t="e">
        <f>VLOOKUP(A131,'fakt.grupp ext hyra kommun'!$A$2:$B$25,2,FALSE)</f>
        <v>#N/A</v>
      </c>
    </row>
    <row r="132" spans="1:5">
      <c r="A132" s="27" t="s">
        <v>239</v>
      </c>
      <c r="B132" s="27" t="s">
        <v>69</v>
      </c>
      <c r="C132" s="12" t="s">
        <v>442</v>
      </c>
      <c r="D132" s="4" t="s">
        <v>562</v>
      </c>
      <c r="E132" s="4" t="e">
        <f>VLOOKUP(A132,'fakt.grupp ext hyra kommun'!$A$2:$B$25,2,FALSE)</f>
        <v>#N/A</v>
      </c>
    </row>
    <row r="133" spans="1:5">
      <c r="A133" s="27" t="s">
        <v>241</v>
      </c>
      <c r="B133" s="27" t="s">
        <v>70</v>
      </c>
      <c r="C133" s="12" t="s">
        <v>442</v>
      </c>
      <c r="D133" s="4" t="s">
        <v>562</v>
      </c>
      <c r="E133" s="4" t="e">
        <f>VLOOKUP(A133,'fakt.grupp ext hyra kommun'!$A$2:$B$25,2,FALSE)</f>
        <v>#N/A</v>
      </c>
    </row>
    <row r="134" spans="1:5">
      <c r="A134" s="27" t="s">
        <v>254</v>
      </c>
      <c r="B134" s="27" t="s">
        <v>71</v>
      </c>
      <c r="C134" s="12" t="s">
        <v>442</v>
      </c>
      <c r="D134" s="4" t="s">
        <v>562</v>
      </c>
      <c r="E134" s="4" t="e">
        <f>VLOOKUP(A134,'fakt.grupp ext hyra kommun'!$A$2:$B$25,2,FALSE)</f>
        <v>#N/A</v>
      </c>
    </row>
    <row r="135" spans="1:5">
      <c r="A135" s="27" t="s">
        <v>362</v>
      </c>
      <c r="B135" s="27" t="s">
        <v>72</v>
      </c>
      <c r="C135" s="12" t="s">
        <v>442</v>
      </c>
      <c r="D135" s="4" t="s">
        <v>562</v>
      </c>
      <c r="E135" s="4" t="e">
        <f>VLOOKUP(A135,'fakt.grupp ext hyra kommun'!$A$2:$B$25,2,FALSE)</f>
        <v>#N/A</v>
      </c>
    </row>
    <row r="136" spans="1:5">
      <c r="A136" s="27" t="s">
        <v>236</v>
      </c>
      <c r="B136" s="27" t="s">
        <v>73</v>
      </c>
      <c r="C136" s="12" t="s">
        <v>442</v>
      </c>
      <c r="D136" s="4" t="s">
        <v>562</v>
      </c>
      <c r="E136" s="4" t="e">
        <f>VLOOKUP(A136,'fakt.grupp ext hyra kommun'!$A$2:$B$25,2,FALSE)</f>
        <v>#N/A</v>
      </c>
    </row>
    <row r="137" spans="1:5">
      <c r="A137" s="27" t="s">
        <v>238</v>
      </c>
      <c r="B137" s="27" t="s">
        <v>74</v>
      </c>
      <c r="C137" s="12" t="s">
        <v>442</v>
      </c>
      <c r="D137" s="4" t="s">
        <v>562</v>
      </c>
      <c r="E137" s="4" t="e">
        <f>VLOOKUP(A137,'fakt.grupp ext hyra kommun'!$A$2:$B$25,2,FALSE)</f>
        <v>#N/A</v>
      </c>
    </row>
    <row r="138" spans="1:5">
      <c r="A138" s="27" t="s">
        <v>279</v>
      </c>
      <c r="B138" s="27" t="s">
        <v>75</v>
      </c>
      <c r="C138" s="12" t="s">
        <v>442</v>
      </c>
      <c r="D138" s="4" t="s">
        <v>562</v>
      </c>
      <c r="E138" s="4" t="e">
        <f>VLOOKUP(A138,'fakt.grupp ext hyra kommun'!$A$2:$B$25,2,FALSE)</f>
        <v>#N/A</v>
      </c>
    </row>
    <row r="139" spans="1:5">
      <c r="A139" s="27" t="s">
        <v>201</v>
      </c>
      <c r="B139" s="27" t="s">
        <v>468</v>
      </c>
      <c r="C139" s="12" t="s">
        <v>442</v>
      </c>
      <c r="D139" s="4" t="s">
        <v>562</v>
      </c>
      <c r="E139" s="4" t="e">
        <f>VLOOKUP(A139,'fakt.grupp ext hyra kommun'!$A$2:$B$25,2,FALSE)</f>
        <v>#N/A</v>
      </c>
    </row>
    <row r="140" spans="1:5">
      <c r="A140" s="27" t="s">
        <v>225</v>
      </c>
      <c r="B140" s="27" t="s">
        <v>469</v>
      </c>
      <c r="C140" s="12" t="s">
        <v>442</v>
      </c>
      <c r="D140" s="4" t="s">
        <v>562</v>
      </c>
      <c r="E140" s="4" t="e">
        <f>VLOOKUP(A140,'fakt.grupp ext hyra kommun'!$A$2:$B$25,2,FALSE)</f>
        <v>#N/A</v>
      </c>
    </row>
    <row r="141" spans="1:5">
      <c r="A141" s="27" t="s">
        <v>470</v>
      </c>
      <c r="B141" s="27" t="s">
        <v>471</v>
      </c>
      <c r="C141" s="12" t="s">
        <v>442</v>
      </c>
      <c r="D141" s="4" t="s">
        <v>562</v>
      </c>
      <c r="E141" s="4" t="e">
        <f>VLOOKUP(A141,'fakt.grupp ext hyra kommun'!$A$2:$B$25,2,FALSE)</f>
        <v>#N/A</v>
      </c>
    </row>
    <row r="142" spans="1:5">
      <c r="A142" s="27" t="s">
        <v>245</v>
      </c>
      <c r="B142" s="27" t="s">
        <v>82</v>
      </c>
      <c r="C142" s="12" t="s">
        <v>442</v>
      </c>
      <c r="D142" s="4" t="s">
        <v>562</v>
      </c>
      <c r="E142" s="4" t="e">
        <f>VLOOKUP(A142,'fakt.grupp ext hyra kommun'!$A$2:$B$25,2,FALSE)</f>
        <v>#N/A</v>
      </c>
    </row>
    <row r="143" spans="1:5">
      <c r="A143" s="27" t="s">
        <v>244</v>
      </c>
      <c r="B143" s="27" t="s">
        <v>87</v>
      </c>
      <c r="C143" s="12" t="s">
        <v>442</v>
      </c>
      <c r="D143" s="4" t="s">
        <v>562</v>
      </c>
      <c r="E143" s="4" t="e">
        <f>VLOOKUP(A143,'fakt.grupp ext hyra kommun'!$A$2:$B$25,2,FALSE)</f>
        <v>#N/A</v>
      </c>
    </row>
    <row r="144" spans="1:5">
      <c r="A144" s="27" t="s">
        <v>223</v>
      </c>
      <c r="B144" s="27" t="s">
        <v>472</v>
      </c>
      <c r="C144" s="12" t="s">
        <v>442</v>
      </c>
      <c r="D144" s="4" t="s">
        <v>562</v>
      </c>
      <c r="E144" s="4" t="e">
        <f>VLOOKUP(A144,'fakt.grupp ext hyra kommun'!$A$2:$B$25,2,FALSE)</f>
        <v>#N/A</v>
      </c>
    </row>
    <row r="145" spans="1:5">
      <c r="A145" s="27" t="s">
        <v>280</v>
      </c>
      <c r="B145" s="27" t="s">
        <v>97</v>
      </c>
      <c r="C145" s="12" t="s">
        <v>442</v>
      </c>
      <c r="D145" s="4" t="s">
        <v>562</v>
      </c>
      <c r="E145" s="4" t="e">
        <f>VLOOKUP(A145,'fakt.grupp ext hyra kommun'!$A$2:$B$25,2,FALSE)</f>
        <v>#N/A</v>
      </c>
    </row>
    <row r="146" spans="1:5">
      <c r="A146" s="27" t="s">
        <v>227</v>
      </c>
      <c r="B146" s="27" t="s">
        <v>473</v>
      </c>
      <c r="C146" s="12" t="s">
        <v>442</v>
      </c>
      <c r="D146" s="4" t="s">
        <v>562</v>
      </c>
      <c r="E146" s="4" t="e">
        <f>VLOOKUP(A146,'fakt.grupp ext hyra kommun'!$A$2:$B$25,2,FALSE)</f>
        <v>#N/A</v>
      </c>
    </row>
    <row r="147" spans="1:5">
      <c r="A147" s="27" t="s">
        <v>253</v>
      </c>
      <c r="B147" s="27" t="s">
        <v>100</v>
      </c>
      <c r="C147" s="12" t="s">
        <v>442</v>
      </c>
      <c r="D147" s="4" t="s">
        <v>562</v>
      </c>
      <c r="E147" s="4" t="e">
        <f>VLOOKUP(A147,'fakt.grupp ext hyra kommun'!$A$2:$B$25,2,FALSE)</f>
        <v>#N/A</v>
      </c>
    </row>
    <row r="148" spans="1:5">
      <c r="A148" s="27" t="s">
        <v>247</v>
      </c>
      <c r="B148" s="27" t="s">
        <v>474</v>
      </c>
      <c r="C148" s="12" t="s">
        <v>442</v>
      </c>
      <c r="D148" s="4" t="s">
        <v>562</v>
      </c>
      <c r="E148" s="4" t="e">
        <f>VLOOKUP(A148,'fakt.grupp ext hyra kommun'!$A$2:$B$25,2,FALSE)</f>
        <v>#N/A</v>
      </c>
    </row>
    <row r="149" spans="1:5">
      <c r="A149" s="27" t="s">
        <v>226</v>
      </c>
      <c r="B149" s="27" t="s">
        <v>475</v>
      </c>
      <c r="C149" s="12" t="s">
        <v>442</v>
      </c>
      <c r="D149" s="4" t="s">
        <v>562</v>
      </c>
      <c r="E149" s="4" t="e">
        <f>VLOOKUP(A149,'fakt.grupp ext hyra kommun'!$A$2:$B$25,2,FALSE)</f>
        <v>#N/A</v>
      </c>
    </row>
    <row r="150" spans="1:5">
      <c r="A150" s="27" t="s">
        <v>237</v>
      </c>
      <c r="B150" s="27" t="s">
        <v>476</v>
      </c>
      <c r="C150" s="12" t="s">
        <v>442</v>
      </c>
      <c r="D150" s="4" t="s">
        <v>562</v>
      </c>
      <c r="E150" s="4" t="e">
        <f>VLOOKUP(A150,'fakt.grupp ext hyra kommun'!$A$2:$B$25,2,FALSE)</f>
        <v>#N/A</v>
      </c>
    </row>
    <row r="151" spans="1:5">
      <c r="A151" s="27" t="s">
        <v>477</v>
      </c>
      <c r="B151" s="27" t="s">
        <v>478</v>
      </c>
      <c r="C151" s="12" t="s">
        <v>442</v>
      </c>
      <c r="D151" s="4" t="s">
        <v>562</v>
      </c>
      <c r="E151" s="4" t="e">
        <f>VLOOKUP(A151,'fakt.grupp ext hyra kommun'!$A$2:$B$25,2,FALSE)</f>
        <v>#N/A</v>
      </c>
    </row>
    <row r="152" spans="1:5">
      <c r="A152" s="27" t="s">
        <v>222</v>
      </c>
      <c r="B152" s="27" t="s">
        <v>127</v>
      </c>
      <c r="C152" s="12" t="s">
        <v>442</v>
      </c>
      <c r="D152" s="4" t="s">
        <v>562</v>
      </c>
      <c r="E152" s="4" t="e">
        <f>VLOOKUP(A152,'fakt.grupp ext hyra kommun'!$A$2:$B$25,2,FALSE)</f>
        <v>#N/A</v>
      </c>
    </row>
    <row r="153" spans="1:5">
      <c r="A153" s="27" t="s">
        <v>479</v>
      </c>
      <c r="B153" s="27" t="s">
        <v>480</v>
      </c>
      <c r="C153" s="12" t="s">
        <v>442</v>
      </c>
      <c r="D153" s="4" t="s">
        <v>562</v>
      </c>
      <c r="E153" s="4" t="e">
        <f>VLOOKUP(A153,'fakt.grupp ext hyra kommun'!$A$2:$B$25,2,FALSE)</f>
        <v>#N/A</v>
      </c>
    </row>
    <row r="154" spans="1:5">
      <c r="A154" s="27" t="s">
        <v>203</v>
      </c>
      <c r="B154" s="27" t="s">
        <v>134</v>
      </c>
      <c r="C154" s="12" t="s">
        <v>442</v>
      </c>
      <c r="D154" s="4" t="s">
        <v>562</v>
      </c>
      <c r="E154" s="4" t="e">
        <f>VLOOKUP(A154,'fakt.grupp ext hyra kommun'!$A$2:$B$25,2,FALSE)</f>
        <v>#N/A</v>
      </c>
    </row>
    <row r="155" spans="1:5">
      <c r="A155" s="27" t="s">
        <v>274</v>
      </c>
      <c r="B155" s="27" t="s">
        <v>135</v>
      </c>
      <c r="C155" s="12" t="s">
        <v>442</v>
      </c>
      <c r="D155" s="4" t="s">
        <v>562</v>
      </c>
      <c r="E155" s="4" t="e">
        <f>VLOOKUP(A155,'fakt.grupp ext hyra kommun'!$A$2:$B$25,2,FALSE)</f>
        <v>#N/A</v>
      </c>
    </row>
    <row r="156" spans="1:5">
      <c r="A156" s="27" t="s">
        <v>228</v>
      </c>
      <c r="B156" s="27" t="s">
        <v>146</v>
      </c>
      <c r="C156" s="12" t="s">
        <v>442</v>
      </c>
      <c r="D156" s="4" t="s">
        <v>562</v>
      </c>
      <c r="E156" s="4" t="e">
        <f>VLOOKUP(A156,'fakt.grupp ext hyra kommun'!$A$2:$B$25,2,FALSE)</f>
        <v>#N/A</v>
      </c>
    </row>
    <row r="157" spans="1:5">
      <c r="A157" s="27" t="s">
        <v>273</v>
      </c>
      <c r="B157" s="27" t="s">
        <v>481</v>
      </c>
      <c r="C157" s="12" t="s">
        <v>442</v>
      </c>
      <c r="D157" s="4" t="s">
        <v>562</v>
      </c>
      <c r="E157" s="4" t="e">
        <f>VLOOKUP(A157,'fakt.grupp ext hyra kommun'!$A$2:$B$25,2,FALSE)</f>
        <v>#N/A</v>
      </c>
    </row>
    <row r="158" spans="1:5">
      <c r="A158" s="27" t="s">
        <v>231</v>
      </c>
      <c r="B158" s="27" t="s">
        <v>150</v>
      </c>
      <c r="C158" s="12" t="s">
        <v>442</v>
      </c>
      <c r="D158" s="4" t="s">
        <v>562</v>
      </c>
      <c r="E158" s="4" t="e">
        <f>VLOOKUP(A158,'fakt.grupp ext hyra kommun'!$A$2:$B$25,2,FALSE)</f>
        <v>#N/A</v>
      </c>
    </row>
    <row r="159" spans="1:5">
      <c r="A159" s="27" t="s">
        <v>202</v>
      </c>
      <c r="B159" s="27" t="s">
        <v>152</v>
      </c>
      <c r="C159" s="12" t="s">
        <v>442</v>
      </c>
      <c r="D159" s="4" t="s">
        <v>562</v>
      </c>
      <c r="E159" s="4" t="e">
        <f>VLOOKUP(A159,'fakt.grupp ext hyra kommun'!$A$2:$B$25,2,FALSE)</f>
        <v>#N/A</v>
      </c>
    </row>
    <row r="160" spans="1:5">
      <c r="A160" s="27" t="s">
        <v>206</v>
      </c>
      <c r="B160" s="27" t="s">
        <v>482</v>
      </c>
      <c r="C160" s="12" t="s">
        <v>442</v>
      </c>
      <c r="D160" s="4" t="s">
        <v>562</v>
      </c>
      <c r="E160" s="4" t="e">
        <f>VLOOKUP(A160,'fakt.grupp ext hyra kommun'!$A$2:$B$25,2,FALSE)</f>
        <v>#N/A</v>
      </c>
    </row>
    <row r="161" spans="1:5">
      <c r="A161" s="27" t="s">
        <v>314</v>
      </c>
      <c r="B161" s="27" t="s">
        <v>48</v>
      </c>
      <c r="C161" s="12" t="s">
        <v>483</v>
      </c>
      <c r="D161" s="4" t="s">
        <v>561</v>
      </c>
      <c r="E161" s="4" t="e">
        <f>VLOOKUP(A161,'fakt.grupp ext hyra kommun'!$A$2:$B$25,2,FALSE)</f>
        <v>#N/A</v>
      </c>
    </row>
    <row r="162" spans="1:5">
      <c r="A162" s="27" t="s">
        <v>313</v>
      </c>
      <c r="B162" s="27" t="s">
        <v>81</v>
      </c>
      <c r="C162" s="12" t="s">
        <v>483</v>
      </c>
      <c r="D162" s="4" t="s">
        <v>561</v>
      </c>
      <c r="E162" s="4" t="e">
        <f>VLOOKUP(A162,'fakt.grupp ext hyra kommun'!$A$2:$B$25,2,FALSE)</f>
        <v>#N/A</v>
      </c>
    </row>
    <row r="163" spans="1:5">
      <c r="A163" s="27" t="s">
        <v>315</v>
      </c>
      <c r="B163" s="27" t="s">
        <v>94</v>
      </c>
      <c r="C163" s="12" t="s">
        <v>483</v>
      </c>
      <c r="D163" s="4" t="s">
        <v>561</v>
      </c>
      <c r="E163" s="4" t="e">
        <f>VLOOKUP(A163,'fakt.grupp ext hyra kommun'!$A$2:$B$25,2,FALSE)</f>
        <v>#N/A</v>
      </c>
    </row>
    <row r="164" spans="1:5">
      <c r="A164" s="27" t="s">
        <v>484</v>
      </c>
      <c r="B164" s="27" t="s">
        <v>485</v>
      </c>
      <c r="C164" s="12" t="s">
        <v>483</v>
      </c>
      <c r="D164" s="4" t="s">
        <v>561</v>
      </c>
      <c r="E164" s="4" t="e">
        <f>VLOOKUP(A164,'fakt.grupp ext hyra kommun'!$A$2:$B$25,2,FALSE)</f>
        <v>#N/A</v>
      </c>
    </row>
    <row r="165" spans="1:5">
      <c r="A165" s="27" t="s">
        <v>316</v>
      </c>
      <c r="B165" s="27" t="s">
        <v>133</v>
      </c>
      <c r="C165" s="12" t="s">
        <v>483</v>
      </c>
      <c r="D165" s="4" t="s">
        <v>561</v>
      </c>
      <c r="E165" s="4" t="e">
        <f>VLOOKUP(A165,'fakt.grupp ext hyra kommun'!$A$2:$B$25,2,FALSE)</f>
        <v>#N/A</v>
      </c>
    </row>
    <row r="166" spans="1:5">
      <c r="A166" s="28" t="s">
        <v>486</v>
      </c>
      <c r="B166" s="28" t="s">
        <v>487</v>
      </c>
      <c r="C166" s="6" t="s">
        <v>488</v>
      </c>
      <c r="D166" s="4" t="s">
        <v>561</v>
      </c>
      <c r="E166" s="4" t="e">
        <f>VLOOKUP(A166,'fakt.grupp ext hyra kommun'!$A$2:$B$25,2,FALSE)</f>
        <v>#N/A</v>
      </c>
    </row>
    <row r="167" spans="1:5">
      <c r="A167" s="29" t="s">
        <v>215</v>
      </c>
      <c r="B167" s="29" t="s">
        <v>8</v>
      </c>
      <c r="C167" s="6" t="s">
        <v>488</v>
      </c>
      <c r="D167" s="4" t="s">
        <v>561</v>
      </c>
      <c r="E167" s="4" t="e">
        <f>VLOOKUP(A167,'fakt.grupp ext hyra kommun'!$A$2:$B$25,2,FALSE)</f>
        <v>#N/A</v>
      </c>
    </row>
    <row r="168" spans="1:5">
      <c r="A168" s="21" t="s">
        <v>265</v>
      </c>
      <c r="B168" s="21" t="s">
        <v>10</v>
      </c>
      <c r="C168" s="6" t="s">
        <v>488</v>
      </c>
      <c r="D168" s="4" t="s">
        <v>561</v>
      </c>
      <c r="E168" s="4" t="e">
        <f>VLOOKUP(A168,'fakt.grupp ext hyra kommun'!$A$2:$B$25,2,FALSE)</f>
        <v>#N/A</v>
      </c>
    </row>
    <row r="169" spans="1:5">
      <c r="A169" s="21" t="s">
        <v>258</v>
      </c>
      <c r="B169" s="21" t="s">
        <v>18</v>
      </c>
      <c r="C169" s="6" t="s">
        <v>488</v>
      </c>
      <c r="D169" s="4" t="s">
        <v>561</v>
      </c>
      <c r="E169" s="4" t="e">
        <f>VLOOKUP(A169,'fakt.grupp ext hyra kommun'!$A$2:$B$25,2,FALSE)</f>
        <v>#N/A</v>
      </c>
    </row>
    <row r="170" spans="1:5">
      <c r="A170" s="21" t="s">
        <v>261</v>
      </c>
      <c r="B170" s="21" t="s">
        <v>19</v>
      </c>
      <c r="C170" s="6" t="s">
        <v>488</v>
      </c>
      <c r="D170" s="4" t="s">
        <v>561</v>
      </c>
      <c r="E170" s="4" t="e">
        <f>VLOOKUP(A170,'fakt.grupp ext hyra kommun'!$A$2:$B$25,2,FALSE)</f>
        <v>#N/A</v>
      </c>
    </row>
    <row r="171" spans="1:5">
      <c r="A171" s="21" t="s">
        <v>255</v>
      </c>
      <c r="B171" s="21" t="s">
        <v>26</v>
      </c>
      <c r="C171" s="6" t="s">
        <v>488</v>
      </c>
      <c r="D171" s="4" t="s">
        <v>561</v>
      </c>
      <c r="E171" s="4" t="e">
        <f>VLOOKUP(A171,'fakt.grupp ext hyra kommun'!$A$2:$B$25,2,FALSE)</f>
        <v>#N/A</v>
      </c>
    </row>
    <row r="172" spans="1:5">
      <c r="A172" s="21" t="s">
        <v>262</v>
      </c>
      <c r="B172" s="21" t="s">
        <v>27</v>
      </c>
      <c r="C172" s="6" t="s">
        <v>488</v>
      </c>
      <c r="D172" s="4" t="s">
        <v>561</v>
      </c>
      <c r="E172" s="4" t="e">
        <f>VLOOKUP(A172,'fakt.grupp ext hyra kommun'!$A$2:$B$25,2,FALSE)</f>
        <v>#N/A</v>
      </c>
    </row>
    <row r="173" spans="1:5">
      <c r="A173" s="21" t="s">
        <v>256</v>
      </c>
      <c r="B173" s="21" t="s">
        <v>28</v>
      </c>
      <c r="C173" s="6" t="s">
        <v>488</v>
      </c>
      <c r="D173" s="4" t="s">
        <v>561</v>
      </c>
      <c r="E173" s="4" t="e">
        <f>VLOOKUP(A173,'fakt.grupp ext hyra kommun'!$A$2:$B$25,2,FALSE)</f>
        <v>#N/A</v>
      </c>
    </row>
    <row r="174" spans="1:5">
      <c r="A174" s="21" t="s">
        <v>489</v>
      </c>
      <c r="B174" s="21" t="s">
        <v>490</v>
      </c>
      <c r="C174" s="6" t="s">
        <v>488</v>
      </c>
      <c r="D174" s="4" t="s">
        <v>561</v>
      </c>
      <c r="E174" s="4" t="e">
        <f>VLOOKUP(A174,'fakt.grupp ext hyra kommun'!$A$2:$B$25,2,FALSE)</f>
        <v>#N/A</v>
      </c>
    </row>
    <row r="175" spans="1:5">
      <c r="A175" s="21" t="s">
        <v>491</v>
      </c>
      <c r="B175" s="21" t="s">
        <v>492</v>
      </c>
      <c r="C175" s="6" t="s">
        <v>488</v>
      </c>
      <c r="D175" s="4" t="s">
        <v>561</v>
      </c>
      <c r="E175" s="4" t="e">
        <f>VLOOKUP(A175,'fakt.grupp ext hyra kommun'!$A$2:$B$25,2,FALSE)</f>
        <v>#N/A</v>
      </c>
    </row>
    <row r="176" spans="1:5">
      <c r="A176" s="21" t="s">
        <v>257</v>
      </c>
      <c r="B176" s="21" t="s">
        <v>34</v>
      </c>
      <c r="C176" s="6" t="s">
        <v>488</v>
      </c>
      <c r="D176" s="4" t="s">
        <v>561</v>
      </c>
      <c r="E176" s="4" t="e">
        <f>VLOOKUP(A176,'fakt.grupp ext hyra kommun'!$A$2:$B$25,2,FALSE)</f>
        <v>#N/A</v>
      </c>
    </row>
    <row r="177" spans="1:5">
      <c r="A177" s="21" t="s">
        <v>493</v>
      </c>
      <c r="B177" s="21" t="s">
        <v>494</v>
      </c>
      <c r="C177" s="6" t="s">
        <v>488</v>
      </c>
      <c r="D177" s="4" t="s">
        <v>561</v>
      </c>
      <c r="E177" s="4" t="e">
        <f>VLOOKUP(A177,'fakt.grupp ext hyra kommun'!$A$2:$B$25,2,FALSE)</f>
        <v>#N/A</v>
      </c>
    </row>
    <row r="178" spans="1:5">
      <c r="A178" s="21" t="s">
        <v>495</v>
      </c>
      <c r="B178" s="21" t="s">
        <v>496</v>
      </c>
      <c r="C178" s="6" t="s">
        <v>488</v>
      </c>
      <c r="D178" s="4" t="s">
        <v>561</v>
      </c>
      <c r="E178" s="4" t="e">
        <f>VLOOKUP(A178,'fakt.grupp ext hyra kommun'!$A$2:$B$25,2,FALSE)</f>
        <v>#N/A</v>
      </c>
    </row>
    <row r="179" spans="1:5">
      <c r="A179" s="21" t="s">
        <v>259</v>
      </c>
      <c r="B179" s="21" t="s">
        <v>84</v>
      </c>
      <c r="C179" s="6" t="s">
        <v>488</v>
      </c>
      <c r="D179" s="4" t="s">
        <v>561</v>
      </c>
      <c r="E179" s="4" t="e">
        <f>VLOOKUP(A179,'fakt.grupp ext hyra kommun'!$A$2:$B$25,2,FALSE)</f>
        <v>#N/A</v>
      </c>
    </row>
    <row r="180" spans="1:5">
      <c r="A180" s="27" t="s">
        <v>275</v>
      </c>
      <c r="B180" s="27" t="s">
        <v>85</v>
      </c>
      <c r="C180" s="6" t="s">
        <v>488</v>
      </c>
      <c r="D180" s="4" t="s">
        <v>561</v>
      </c>
      <c r="E180" s="4" t="e">
        <f>VLOOKUP(A180,'fakt.grupp ext hyra kommun'!$A$2:$B$25,2,FALSE)</f>
        <v>#N/A</v>
      </c>
    </row>
    <row r="181" spans="1:5">
      <c r="A181" s="21" t="s">
        <v>268</v>
      </c>
      <c r="B181" s="21" t="s">
        <v>101</v>
      </c>
      <c r="C181" s="6" t="s">
        <v>488</v>
      </c>
      <c r="D181" s="4" t="s">
        <v>561</v>
      </c>
      <c r="E181" s="4" t="e">
        <f>VLOOKUP(A181,'fakt.grupp ext hyra kommun'!$A$2:$B$25,2,FALSE)</f>
        <v>#N/A</v>
      </c>
    </row>
    <row r="182" spans="1:5">
      <c r="A182" s="21" t="s">
        <v>263</v>
      </c>
      <c r="B182" s="21" t="s">
        <v>119</v>
      </c>
      <c r="C182" s="6" t="s">
        <v>488</v>
      </c>
      <c r="D182" s="4" t="s">
        <v>561</v>
      </c>
      <c r="E182" s="4" t="e">
        <f>VLOOKUP(A182,'fakt.grupp ext hyra kommun'!$A$2:$B$25,2,FALSE)</f>
        <v>#N/A</v>
      </c>
    </row>
    <row r="183" spans="1:5">
      <c r="A183" s="21" t="s">
        <v>266</v>
      </c>
      <c r="B183" s="21" t="s">
        <v>121</v>
      </c>
      <c r="C183" s="6" t="s">
        <v>488</v>
      </c>
      <c r="D183" s="4" t="s">
        <v>561</v>
      </c>
      <c r="E183" s="4" t="e">
        <f>VLOOKUP(A183,'fakt.grupp ext hyra kommun'!$A$2:$B$25,2,FALSE)</f>
        <v>#N/A</v>
      </c>
    </row>
    <row r="184" spans="1:5">
      <c r="A184" s="21" t="s">
        <v>260</v>
      </c>
      <c r="B184" s="21" t="s">
        <v>132</v>
      </c>
      <c r="C184" s="6" t="s">
        <v>488</v>
      </c>
      <c r="D184" s="4" t="s">
        <v>561</v>
      </c>
      <c r="E184" s="4" t="e">
        <f>VLOOKUP(A184,'fakt.grupp ext hyra kommun'!$A$2:$B$25,2,FALSE)</f>
        <v>#N/A</v>
      </c>
    </row>
    <row r="185" spans="1:5">
      <c r="A185" s="21" t="s">
        <v>497</v>
      </c>
      <c r="B185" s="21" t="s">
        <v>498</v>
      </c>
      <c r="C185" s="6" t="s">
        <v>488</v>
      </c>
      <c r="D185" s="4" t="s">
        <v>561</v>
      </c>
      <c r="E185" s="4" t="e">
        <f>VLOOKUP(A185,'fakt.grupp ext hyra kommun'!$A$2:$B$25,2,FALSE)</f>
        <v>#N/A</v>
      </c>
    </row>
    <row r="186" spans="1:5">
      <c r="A186" s="21" t="s">
        <v>267</v>
      </c>
      <c r="B186" s="21" t="s">
        <v>136</v>
      </c>
      <c r="C186" s="6" t="s">
        <v>488</v>
      </c>
      <c r="D186" s="4" t="s">
        <v>561</v>
      </c>
      <c r="E186" s="4" t="e">
        <f>VLOOKUP(A186,'fakt.grupp ext hyra kommun'!$A$2:$B$25,2,FALSE)</f>
        <v>#N/A</v>
      </c>
    </row>
    <row r="187" spans="1:5">
      <c r="A187" s="21" t="s">
        <v>264</v>
      </c>
      <c r="B187" s="21" t="s">
        <v>141</v>
      </c>
      <c r="C187" s="6" t="s">
        <v>488</v>
      </c>
      <c r="D187" s="4" t="s">
        <v>561</v>
      </c>
      <c r="E187" s="4" t="e">
        <f>VLOOKUP(A187,'fakt.grupp ext hyra kommun'!$A$2:$B$25,2,FALSE)</f>
        <v>#N/A</v>
      </c>
    </row>
    <row r="188" spans="1:5">
      <c r="A188" s="21" t="s">
        <v>363</v>
      </c>
      <c r="B188" s="21" t="s">
        <v>144</v>
      </c>
      <c r="C188" s="6" t="s">
        <v>488</v>
      </c>
      <c r="D188" s="4" t="s">
        <v>561</v>
      </c>
      <c r="E188" s="4" t="e">
        <f>VLOOKUP(A188,'fakt.grupp ext hyra kommun'!$A$2:$B$25,2,FALSE)</f>
        <v>#N/A</v>
      </c>
    </row>
    <row r="189" spans="1:5">
      <c r="A189" s="27" t="s">
        <v>499</v>
      </c>
      <c r="B189" s="27" t="s">
        <v>500</v>
      </c>
      <c r="C189" s="12" t="s">
        <v>501</v>
      </c>
      <c r="D189" s="4" t="s">
        <v>561</v>
      </c>
      <c r="E189" s="4" t="e">
        <f>VLOOKUP(A189,'fakt.grupp ext hyra kommun'!$A$2:$B$25,2,FALSE)</f>
        <v>#N/A</v>
      </c>
    </row>
    <row r="190" spans="1:5">
      <c r="A190" s="27" t="s">
        <v>301</v>
      </c>
      <c r="B190" s="27" t="s">
        <v>502</v>
      </c>
      <c r="C190" s="12" t="s">
        <v>501</v>
      </c>
      <c r="D190" s="4" t="s">
        <v>561</v>
      </c>
      <c r="E190" s="4" t="e">
        <f>VLOOKUP(A190,'fakt.grupp ext hyra kommun'!$A$2:$B$25,2,FALSE)</f>
        <v>#N/A</v>
      </c>
    </row>
    <row r="191" spans="1:5">
      <c r="A191" s="27" t="s">
        <v>503</v>
      </c>
      <c r="B191" s="27" t="s">
        <v>504</v>
      </c>
      <c r="C191" s="12" t="s">
        <v>501</v>
      </c>
      <c r="D191" s="4" t="s">
        <v>561</v>
      </c>
      <c r="E191" s="4" t="e">
        <f>VLOOKUP(A191,'fakt.grupp ext hyra kommun'!$A$2:$B$25,2,FALSE)</f>
        <v>#N/A</v>
      </c>
    </row>
    <row r="192" spans="1:5">
      <c r="A192" s="27" t="s">
        <v>287</v>
      </c>
      <c r="B192" s="27" t="s">
        <v>9</v>
      </c>
      <c r="C192" s="12" t="s">
        <v>501</v>
      </c>
      <c r="D192" s="4" t="s">
        <v>561</v>
      </c>
      <c r="E192" s="4" t="e">
        <f>VLOOKUP(A192,'fakt.grupp ext hyra kommun'!$A$2:$B$25,2,FALSE)</f>
        <v>#N/A</v>
      </c>
    </row>
    <row r="193" spans="1:5">
      <c r="A193" s="27" t="s">
        <v>284</v>
      </c>
      <c r="B193" s="27" t="s">
        <v>11</v>
      </c>
      <c r="C193" s="12" t="s">
        <v>501</v>
      </c>
      <c r="D193" s="4" t="s">
        <v>561</v>
      </c>
      <c r="E193" s="4" t="e">
        <f>VLOOKUP(A193,'fakt.grupp ext hyra kommun'!$A$2:$B$25,2,FALSE)</f>
        <v>#N/A</v>
      </c>
    </row>
    <row r="194" spans="1:5">
      <c r="A194" s="27" t="s">
        <v>298</v>
      </c>
      <c r="B194" s="27" t="s">
        <v>505</v>
      </c>
      <c r="C194" s="12" t="s">
        <v>501</v>
      </c>
      <c r="D194" s="4" t="s">
        <v>561</v>
      </c>
      <c r="E194" s="4" t="e">
        <f>VLOOKUP(A194,'fakt.grupp ext hyra kommun'!$A$2:$B$25,2,FALSE)</f>
        <v>#N/A</v>
      </c>
    </row>
    <row r="195" spans="1:5">
      <c r="A195" s="27" t="s">
        <v>183</v>
      </c>
      <c r="B195" s="27" t="s">
        <v>21</v>
      </c>
      <c r="C195" s="12" t="s">
        <v>501</v>
      </c>
      <c r="D195" s="4" t="s">
        <v>561</v>
      </c>
      <c r="E195" s="4" t="e">
        <f>VLOOKUP(A195,'fakt.grupp ext hyra kommun'!$A$2:$B$25,2,FALSE)</f>
        <v>#N/A</v>
      </c>
    </row>
    <row r="196" spans="1:5">
      <c r="A196" s="27" t="s">
        <v>286</v>
      </c>
      <c r="B196" s="27" t="s">
        <v>22</v>
      </c>
      <c r="C196" s="12" t="s">
        <v>501</v>
      </c>
      <c r="D196" s="4" t="s">
        <v>561</v>
      </c>
      <c r="E196" s="4" t="e">
        <f>VLOOKUP(A196,'fakt.grupp ext hyra kommun'!$A$2:$B$25,2,FALSE)</f>
        <v>#N/A</v>
      </c>
    </row>
    <row r="197" spans="1:5">
      <c r="A197" s="27" t="s">
        <v>310</v>
      </c>
      <c r="B197" s="27" t="s">
        <v>32</v>
      </c>
      <c r="C197" s="12" t="s">
        <v>501</v>
      </c>
      <c r="D197" s="4" t="s">
        <v>561</v>
      </c>
      <c r="E197" s="4" t="e">
        <f>VLOOKUP(A197,'fakt.grupp ext hyra kommun'!$A$2:$B$25,2,FALSE)</f>
        <v>#N/A</v>
      </c>
    </row>
    <row r="198" spans="1:5">
      <c r="A198" s="27" t="s">
        <v>174</v>
      </c>
      <c r="B198" s="27" t="s">
        <v>506</v>
      </c>
      <c r="C198" s="12" t="s">
        <v>501</v>
      </c>
      <c r="D198" s="4" t="s">
        <v>561</v>
      </c>
      <c r="E198" s="4" t="e">
        <f>VLOOKUP(A198,'fakt.grupp ext hyra kommun'!$A$2:$B$25,2,FALSE)</f>
        <v>#N/A</v>
      </c>
    </row>
    <row r="199" spans="1:5">
      <c r="A199" s="27" t="s">
        <v>171</v>
      </c>
      <c r="B199" s="27" t="s">
        <v>507</v>
      </c>
      <c r="C199" s="12" t="s">
        <v>501</v>
      </c>
      <c r="D199" s="4" t="s">
        <v>561</v>
      </c>
      <c r="E199" s="4" t="e">
        <f>VLOOKUP(A199,'fakt.grupp ext hyra kommun'!$A$2:$B$25,2,FALSE)</f>
        <v>#N/A</v>
      </c>
    </row>
    <row r="200" spans="1:5">
      <c r="A200" s="27" t="s">
        <v>172</v>
      </c>
      <c r="B200" s="27" t="s">
        <v>508</v>
      </c>
      <c r="C200" s="12" t="s">
        <v>501</v>
      </c>
      <c r="D200" s="4" t="s">
        <v>561</v>
      </c>
      <c r="E200" s="4" t="e">
        <f>VLOOKUP(A200,'fakt.grupp ext hyra kommun'!$A$2:$B$25,2,FALSE)</f>
        <v>#N/A</v>
      </c>
    </row>
    <row r="201" spans="1:5">
      <c r="A201" s="27" t="s">
        <v>173</v>
      </c>
      <c r="B201" s="27" t="s">
        <v>509</v>
      </c>
      <c r="C201" s="12" t="s">
        <v>501</v>
      </c>
      <c r="D201" s="4" t="s">
        <v>561</v>
      </c>
      <c r="E201" s="4" t="e">
        <f>VLOOKUP(A201,'fakt.grupp ext hyra kommun'!$A$2:$B$25,2,FALSE)</f>
        <v>#N/A</v>
      </c>
    </row>
    <row r="202" spans="1:5">
      <c r="A202" s="27" t="s">
        <v>306</v>
      </c>
      <c r="B202" s="27" t="s">
        <v>510</v>
      </c>
      <c r="C202" s="12" t="s">
        <v>501</v>
      </c>
      <c r="D202" s="4" t="s">
        <v>561</v>
      </c>
      <c r="E202" s="4" t="e">
        <f>VLOOKUP(A202,'fakt.grupp ext hyra kommun'!$A$2:$B$25,2,FALSE)</f>
        <v>#N/A</v>
      </c>
    </row>
    <row r="203" spans="1:5">
      <c r="A203" s="27" t="s">
        <v>511</v>
      </c>
      <c r="B203" s="27" t="s">
        <v>512</v>
      </c>
      <c r="C203" s="12" t="s">
        <v>501</v>
      </c>
      <c r="D203" s="4" t="s">
        <v>561</v>
      </c>
      <c r="E203" s="4" t="e">
        <f>VLOOKUP(A203,'fakt.grupp ext hyra kommun'!$A$2:$B$25,2,FALSE)</f>
        <v>#N/A</v>
      </c>
    </row>
    <row r="204" spans="1:5">
      <c r="A204" s="27" t="s">
        <v>513</v>
      </c>
      <c r="B204" s="27" t="s">
        <v>514</v>
      </c>
      <c r="C204" s="12" t="s">
        <v>501</v>
      </c>
      <c r="D204" s="4" t="s">
        <v>561</v>
      </c>
      <c r="E204" s="4" t="e">
        <f>VLOOKUP(A204,'fakt.grupp ext hyra kommun'!$A$2:$B$25,2,FALSE)</f>
        <v>#N/A</v>
      </c>
    </row>
    <row r="205" spans="1:5">
      <c r="A205" s="27" t="s">
        <v>281</v>
      </c>
      <c r="B205" s="27" t="s">
        <v>49</v>
      </c>
      <c r="C205" s="12" t="s">
        <v>501</v>
      </c>
      <c r="D205" s="4" t="s">
        <v>561</v>
      </c>
      <c r="E205" s="4" t="e">
        <f>VLOOKUP(A205,'fakt.grupp ext hyra kommun'!$A$2:$B$25,2,FALSE)</f>
        <v>#N/A</v>
      </c>
    </row>
    <row r="206" spans="1:5">
      <c r="A206" s="21" t="s">
        <v>346</v>
      </c>
      <c r="B206" s="21" t="s">
        <v>50</v>
      </c>
      <c r="C206" s="6" t="s">
        <v>501</v>
      </c>
      <c r="D206" s="4" t="s">
        <v>561</v>
      </c>
      <c r="E206" s="4" t="e">
        <f>VLOOKUP(A206,'fakt.grupp ext hyra kommun'!$A$2:$B$25,2,FALSE)</f>
        <v>#N/A</v>
      </c>
    </row>
    <row r="207" spans="1:5">
      <c r="A207" s="21" t="s">
        <v>348</v>
      </c>
      <c r="B207" s="21" t="s">
        <v>51</v>
      </c>
      <c r="C207" s="6" t="s">
        <v>501</v>
      </c>
      <c r="D207" s="4" t="s">
        <v>561</v>
      </c>
      <c r="E207" s="4" t="e">
        <f>VLOOKUP(A207,'fakt.grupp ext hyra kommun'!$A$2:$B$25,2,FALSE)</f>
        <v>#N/A</v>
      </c>
    </row>
    <row r="208" spans="1:5">
      <c r="A208" s="27" t="s">
        <v>162</v>
      </c>
      <c r="B208" s="27" t="s">
        <v>52</v>
      </c>
      <c r="C208" s="12" t="s">
        <v>501</v>
      </c>
      <c r="D208" s="4" t="s">
        <v>561</v>
      </c>
      <c r="E208" s="4" t="e">
        <f>VLOOKUP(A208,'fakt.grupp ext hyra kommun'!$A$2:$B$25,2,FALSE)</f>
        <v>#N/A</v>
      </c>
    </row>
    <row r="209" spans="1:5">
      <c r="A209" s="27" t="s">
        <v>163</v>
      </c>
      <c r="B209" s="27" t="s">
        <v>515</v>
      </c>
      <c r="C209" s="12" t="s">
        <v>501</v>
      </c>
      <c r="D209" s="4" t="s">
        <v>561</v>
      </c>
      <c r="E209" s="4" t="e">
        <f>VLOOKUP(A209,'fakt.grupp ext hyra kommun'!$A$2:$B$25,2,FALSE)</f>
        <v>#N/A</v>
      </c>
    </row>
    <row r="210" spans="1:5">
      <c r="A210" s="27" t="s">
        <v>300</v>
      </c>
      <c r="B210" s="27" t="s">
        <v>53</v>
      </c>
      <c r="C210" s="12" t="s">
        <v>501</v>
      </c>
      <c r="D210" s="4" t="s">
        <v>561</v>
      </c>
      <c r="E210" s="4" t="e">
        <f>VLOOKUP(A210,'fakt.grupp ext hyra kommun'!$A$2:$B$25,2,FALSE)</f>
        <v>#N/A</v>
      </c>
    </row>
    <row r="211" spans="1:5">
      <c r="A211" s="27" t="s">
        <v>307</v>
      </c>
      <c r="B211" s="27" t="s">
        <v>516</v>
      </c>
      <c r="C211" s="12" t="s">
        <v>501</v>
      </c>
      <c r="D211" s="4" t="s">
        <v>561</v>
      </c>
      <c r="E211" s="4" t="e">
        <f>VLOOKUP(A211,'fakt.grupp ext hyra kommun'!$A$2:$B$25,2,FALSE)</f>
        <v>#N/A</v>
      </c>
    </row>
    <row r="212" spans="1:5">
      <c r="A212" s="27" t="s">
        <v>164</v>
      </c>
      <c r="B212" s="27" t="s">
        <v>517</v>
      </c>
      <c r="C212" s="12" t="s">
        <v>501</v>
      </c>
      <c r="D212" s="4" t="s">
        <v>561</v>
      </c>
      <c r="E212" s="4" t="e">
        <f>VLOOKUP(A212,'fakt.grupp ext hyra kommun'!$A$2:$B$25,2,FALSE)</f>
        <v>#N/A</v>
      </c>
    </row>
    <row r="213" spans="1:5">
      <c r="A213" s="27" t="s">
        <v>309</v>
      </c>
      <c r="B213" s="27" t="s">
        <v>77</v>
      </c>
      <c r="C213" s="12" t="s">
        <v>501</v>
      </c>
      <c r="D213" s="4" t="s">
        <v>561</v>
      </c>
      <c r="E213" s="4" t="e">
        <f>VLOOKUP(A213,'fakt.grupp ext hyra kommun'!$A$2:$B$25,2,FALSE)</f>
        <v>#N/A</v>
      </c>
    </row>
    <row r="214" spans="1:5">
      <c r="A214" s="27" t="s">
        <v>518</v>
      </c>
      <c r="B214" s="27" t="s">
        <v>519</v>
      </c>
      <c r="C214" s="12" t="s">
        <v>501</v>
      </c>
      <c r="D214" s="4" t="s">
        <v>561</v>
      </c>
      <c r="E214" s="4" t="e">
        <f>VLOOKUP(A214,'fakt.grupp ext hyra kommun'!$A$2:$B$25,2,FALSE)</f>
        <v>#N/A</v>
      </c>
    </row>
    <row r="215" spans="1:5">
      <c r="A215" s="27" t="s">
        <v>165</v>
      </c>
      <c r="B215" s="27" t="s">
        <v>520</v>
      </c>
      <c r="C215" s="12" t="s">
        <v>501</v>
      </c>
      <c r="D215" s="4" t="s">
        <v>561</v>
      </c>
      <c r="E215" s="4" t="e">
        <f>VLOOKUP(A215,'fakt.grupp ext hyra kommun'!$A$2:$B$25,2,FALSE)</f>
        <v>#N/A</v>
      </c>
    </row>
    <row r="216" spans="1:5">
      <c r="A216" s="27" t="s">
        <v>521</v>
      </c>
      <c r="B216" s="27" t="s">
        <v>78</v>
      </c>
      <c r="C216" s="12" t="s">
        <v>501</v>
      </c>
      <c r="D216" s="4" t="s">
        <v>561</v>
      </c>
      <c r="E216" s="4" t="e">
        <f>VLOOKUP(A216,'fakt.grupp ext hyra kommun'!$A$2:$B$25,2,FALSE)</f>
        <v>#N/A</v>
      </c>
    </row>
    <row r="217" spans="1:5">
      <c r="A217" s="27" t="s">
        <v>283</v>
      </c>
      <c r="B217" s="27" t="s">
        <v>79</v>
      </c>
      <c r="C217" s="12" t="s">
        <v>501</v>
      </c>
      <c r="D217" s="4" t="s">
        <v>561</v>
      </c>
      <c r="E217" s="4" t="e">
        <f>VLOOKUP(A217,'fakt.grupp ext hyra kommun'!$A$2:$B$25,2,FALSE)</f>
        <v>#N/A</v>
      </c>
    </row>
    <row r="218" spans="1:5">
      <c r="A218" s="27" t="s">
        <v>184</v>
      </c>
      <c r="B218" s="27" t="s">
        <v>83</v>
      </c>
      <c r="C218" s="12" t="s">
        <v>501</v>
      </c>
      <c r="D218" s="4" t="s">
        <v>561</v>
      </c>
      <c r="E218" s="4" t="e">
        <f>VLOOKUP(A218,'fakt.grupp ext hyra kommun'!$A$2:$B$25,2,FALSE)</f>
        <v>#N/A</v>
      </c>
    </row>
    <row r="219" spans="1:5">
      <c r="A219" s="27" t="s">
        <v>289</v>
      </c>
      <c r="B219" s="27" t="s">
        <v>88</v>
      </c>
      <c r="C219" s="12" t="s">
        <v>501</v>
      </c>
      <c r="D219" s="4" t="s">
        <v>561</v>
      </c>
      <c r="E219" s="4" t="e">
        <f>VLOOKUP(A219,'fakt.grupp ext hyra kommun'!$A$2:$B$25,2,FALSE)</f>
        <v>#N/A</v>
      </c>
    </row>
    <row r="220" spans="1:5">
      <c r="A220" s="27" t="s">
        <v>305</v>
      </c>
      <c r="B220" s="27" t="s">
        <v>89</v>
      </c>
      <c r="C220" s="12" t="s">
        <v>501</v>
      </c>
      <c r="D220" s="4" t="s">
        <v>561</v>
      </c>
      <c r="E220" s="4" t="e">
        <f>VLOOKUP(A220,'fakt.grupp ext hyra kommun'!$A$2:$B$25,2,FALSE)</f>
        <v>#N/A</v>
      </c>
    </row>
    <row r="221" spans="1:5">
      <c r="A221" s="27" t="s">
        <v>522</v>
      </c>
      <c r="B221" s="27" t="s">
        <v>523</v>
      </c>
      <c r="C221" s="12" t="s">
        <v>501</v>
      </c>
      <c r="D221" s="4" t="s">
        <v>561</v>
      </c>
      <c r="E221" s="4" t="e">
        <f>VLOOKUP(A221,'fakt.grupp ext hyra kommun'!$A$2:$B$25,2,FALSE)</f>
        <v>#N/A</v>
      </c>
    </row>
    <row r="222" spans="1:5">
      <c r="A222" s="27" t="s">
        <v>304</v>
      </c>
      <c r="B222" s="27" t="s">
        <v>90</v>
      </c>
      <c r="C222" s="12" t="s">
        <v>501</v>
      </c>
      <c r="D222" s="4" t="s">
        <v>561</v>
      </c>
      <c r="E222" s="4" t="e">
        <f>VLOOKUP(A222,'fakt.grupp ext hyra kommun'!$A$2:$B$25,2,FALSE)</f>
        <v>#N/A</v>
      </c>
    </row>
    <row r="223" spans="1:5">
      <c r="A223" s="27" t="s">
        <v>159</v>
      </c>
      <c r="B223" s="27" t="s">
        <v>524</v>
      </c>
      <c r="C223" s="12" t="s">
        <v>501</v>
      </c>
      <c r="D223" s="4" t="s">
        <v>561</v>
      </c>
      <c r="E223" s="4" t="e">
        <f>VLOOKUP(A223,'fakt.grupp ext hyra kommun'!$A$2:$B$25,2,FALSE)</f>
        <v>#N/A</v>
      </c>
    </row>
    <row r="224" spans="1:5">
      <c r="A224" s="27" t="s">
        <v>303</v>
      </c>
      <c r="B224" s="27" t="s">
        <v>91</v>
      </c>
      <c r="C224" s="12" t="s">
        <v>501</v>
      </c>
      <c r="D224" s="4" t="s">
        <v>561</v>
      </c>
      <c r="E224" s="4" t="e">
        <f>VLOOKUP(A224,'fakt.grupp ext hyra kommun'!$A$2:$B$25,2,FALSE)</f>
        <v>#N/A</v>
      </c>
    </row>
    <row r="225" spans="1:5">
      <c r="A225" s="27" t="s">
        <v>302</v>
      </c>
      <c r="B225" s="27" t="s">
        <v>92</v>
      </c>
      <c r="C225" s="12" t="s">
        <v>501</v>
      </c>
      <c r="D225" s="4" t="s">
        <v>561</v>
      </c>
      <c r="E225" s="4" t="e">
        <f>VLOOKUP(A225,'fakt.grupp ext hyra kommun'!$A$2:$B$25,2,FALSE)</f>
        <v>#N/A</v>
      </c>
    </row>
    <row r="226" spans="1:5">
      <c r="A226" s="27" t="s">
        <v>296</v>
      </c>
      <c r="B226" s="27" t="s">
        <v>93</v>
      </c>
      <c r="C226" s="12" t="s">
        <v>501</v>
      </c>
      <c r="D226" s="4" t="s">
        <v>561</v>
      </c>
      <c r="E226" s="4" t="e">
        <f>VLOOKUP(A226,'fakt.grupp ext hyra kommun'!$A$2:$B$25,2,FALSE)</f>
        <v>#N/A</v>
      </c>
    </row>
    <row r="227" spans="1:5">
      <c r="A227" s="27" t="s">
        <v>160</v>
      </c>
      <c r="B227" s="27" t="s">
        <v>525</v>
      </c>
      <c r="C227" s="12" t="s">
        <v>501</v>
      </c>
      <c r="D227" s="4" t="s">
        <v>561</v>
      </c>
      <c r="E227" s="4" t="e">
        <f>VLOOKUP(A227,'fakt.grupp ext hyra kommun'!$A$2:$B$25,2,FALSE)</f>
        <v>#N/A</v>
      </c>
    </row>
    <row r="228" spans="1:5">
      <c r="A228" s="27" t="s">
        <v>158</v>
      </c>
      <c r="B228" s="27" t="s">
        <v>526</v>
      </c>
      <c r="C228" s="12" t="s">
        <v>501</v>
      </c>
      <c r="D228" s="4" t="s">
        <v>561</v>
      </c>
      <c r="E228" s="4" t="e">
        <f>VLOOKUP(A228,'fakt.grupp ext hyra kommun'!$A$2:$B$25,2,FALSE)</f>
        <v>#N/A</v>
      </c>
    </row>
    <row r="229" spans="1:5">
      <c r="A229" s="27" t="s">
        <v>176</v>
      </c>
      <c r="B229" s="27" t="s">
        <v>527</v>
      </c>
      <c r="C229" s="12" t="s">
        <v>501</v>
      </c>
      <c r="D229" s="4" t="s">
        <v>561</v>
      </c>
      <c r="E229" s="4" t="e">
        <f>VLOOKUP(A229,'fakt.grupp ext hyra kommun'!$A$2:$B$25,2,FALSE)</f>
        <v>#N/A</v>
      </c>
    </row>
    <row r="230" spans="1:5">
      <c r="A230" s="27" t="s">
        <v>528</v>
      </c>
      <c r="B230" s="27" t="s">
        <v>529</v>
      </c>
      <c r="C230" s="12" t="s">
        <v>501</v>
      </c>
      <c r="D230" s="4" t="s">
        <v>561</v>
      </c>
      <c r="E230" s="4" t="e">
        <f>VLOOKUP(A230,'fakt.grupp ext hyra kommun'!$A$2:$B$25,2,FALSE)</f>
        <v>#N/A</v>
      </c>
    </row>
    <row r="231" spans="1:5">
      <c r="A231" s="27" t="s">
        <v>530</v>
      </c>
      <c r="B231" s="27" t="s">
        <v>531</v>
      </c>
      <c r="C231" s="12" t="s">
        <v>501</v>
      </c>
      <c r="D231" s="4" t="s">
        <v>561</v>
      </c>
      <c r="E231" s="4" t="e">
        <f>VLOOKUP(A231,'fakt.grupp ext hyra kommun'!$A$2:$B$25,2,FALSE)</f>
        <v>#N/A</v>
      </c>
    </row>
    <row r="232" spans="1:5">
      <c r="A232" s="27" t="s">
        <v>308</v>
      </c>
      <c r="B232" s="27" t="s">
        <v>103</v>
      </c>
      <c r="C232" s="12" t="s">
        <v>501</v>
      </c>
      <c r="D232" s="4" t="s">
        <v>561</v>
      </c>
      <c r="E232" s="4" t="e">
        <f>VLOOKUP(A232,'fakt.grupp ext hyra kommun'!$A$2:$B$25,2,FALSE)</f>
        <v>#N/A</v>
      </c>
    </row>
    <row r="233" spans="1:5">
      <c r="A233" s="27" t="s">
        <v>167</v>
      </c>
      <c r="B233" s="27" t="s">
        <v>532</v>
      </c>
      <c r="C233" s="12" t="s">
        <v>501</v>
      </c>
      <c r="D233" s="4" t="s">
        <v>561</v>
      </c>
      <c r="E233" s="4" t="e">
        <f>VLOOKUP(A233,'fakt.grupp ext hyra kommun'!$A$2:$B$25,2,FALSE)</f>
        <v>#N/A</v>
      </c>
    </row>
    <row r="234" spans="1:5">
      <c r="A234" s="27" t="s">
        <v>166</v>
      </c>
      <c r="B234" s="27" t="s">
        <v>533</v>
      </c>
      <c r="C234" s="12" t="s">
        <v>501</v>
      </c>
      <c r="D234" s="4" t="s">
        <v>561</v>
      </c>
      <c r="E234" s="4" t="e">
        <f>VLOOKUP(A234,'fakt.grupp ext hyra kommun'!$A$2:$B$25,2,FALSE)</f>
        <v>#N/A</v>
      </c>
    </row>
    <row r="235" spans="1:5">
      <c r="A235" s="27" t="s">
        <v>168</v>
      </c>
      <c r="B235" s="27" t="s">
        <v>534</v>
      </c>
      <c r="C235" s="12" t="s">
        <v>501</v>
      </c>
      <c r="D235" s="4" t="s">
        <v>561</v>
      </c>
      <c r="E235" s="4" t="e">
        <f>VLOOKUP(A235,'fakt.grupp ext hyra kommun'!$A$2:$B$25,2,FALSE)</f>
        <v>#N/A</v>
      </c>
    </row>
    <row r="236" spans="1:5">
      <c r="A236" s="27" t="s">
        <v>282</v>
      </c>
      <c r="B236" s="27" t="s">
        <v>104</v>
      </c>
      <c r="C236" s="12" t="s">
        <v>501</v>
      </c>
      <c r="D236" s="4" t="s">
        <v>561</v>
      </c>
      <c r="E236" s="4" t="e">
        <f>VLOOKUP(A236,'fakt.grupp ext hyra kommun'!$A$2:$B$25,2,FALSE)</f>
        <v>#N/A</v>
      </c>
    </row>
    <row r="237" spans="1:5">
      <c r="A237" s="27" t="s">
        <v>295</v>
      </c>
      <c r="B237" s="27" t="s">
        <v>105</v>
      </c>
      <c r="C237" s="12" t="s">
        <v>501</v>
      </c>
      <c r="D237" s="4" t="s">
        <v>561</v>
      </c>
      <c r="E237" s="4" t="e">
        <f>VLOOKUP(A237,'fakt.grupp ext hyra kommun'!$A$2:$B$25,2,FALSE)</f>
        <v>#N/A</v>
      </c>
    </row>
    <row r="238" spans="1:5">
      <c r="A238" s="27" t="s">
        <v>178</v>
      </c>
      <c r="B238" s="27" t="s">
        <v>106</v>
      </c>
      <c r="C238" s="12" t="s">
        <v>501</v>
      </c>
      <c r="D238" s="4" t="s">
        <v>561</v>
      </c>
      <c r="E238" s="4" t="e">
        <f>VLOOKUP(A238,'fakt.grupp ext hyra kommun'!$A$2:$B$25,2,FALSE)</f>
        <v>#N/A</v>
      </c>
    </row>
    <row r="239" spans="1:5">
      <c r="A239" s="27" t="s">
        <v>535</v>
      </c>
      <c r="B239" s="27" t="s">
        <v>536</v>
      </c>
      <c r="C239" s="12" t="s">
        <v>501</v>
      </c>
      <c r="D239" s="4" t="s">
        <v>561</v>
      </c>
      <c r="E239" s="4" t="e">
        <f>VLOOKUP(A239,'fakt.grupp ext hyra kommun'!$A$2:$B$25,2,FALSE)</f>
        <v>#N/A</v>
      </c>
    </row>
    <row r="240" spans="1:5">
      <c r="A240" s="27" t="s">
        <v>177</v>
      </c>
      <c r="B240" s="27" t="s">
        <v>537</v>
      </c>
      <c r="C240" s="12" t="s">
        <v>501</v>
      </c>
      <c r="D240" s="4" t="s">
        <v>561</v>
      </c>
      <c r="E240" s="4" t="e">
        <f>VLOOKUP(A240,'fakt.grupp ext hyra kommun'!$A$2:$B$25,2,FALSE)</f>
        <v>#N/A</v>
      </c>
    </row>
    <row r="241" spans="1:5">
      <c r="A241" s="27" t="s">
        <v>180</v>
      </c>
      <c r="B241" s="27" t="s">
        <v>538</v>
      </c>
      <c r="C241" s="12" t="s">
        <v>501</v>
      </c>
      <c r="D241" s="4" t="s">
        <v>561</v>
      </c>
      <c r="E241" s="4" t="e">
        <f>VLOOKUP(A241,'fakt.grupp ext hyra kommun'!$A$2:$B$25,2,FALSE)</f>
        <v>#N/A</v>
      </c>
    </row>
    <row r="242" spans="1:5">
      <c r="A242" s="27" t="s">
        <v>311</v>
      </c>
      <c r="B242" s="27" t="s">
        <v>107</v>
      </c>
      <c r="C242" s="12" t="s">
        <v>501</v>
      </c>
      <c r="D242" s="4" t="s">
        <v>561</v>
      </c>
      <c r="E242" s="4" t="e">
        <f>VLOOKUP(A242,'fakt.grupp ext hyra kommun'!$A$2:$B$25,2,FALSE)</f>
        <v>#N/A</v>
      </c>
    </row>
    <row r="243" spans="1:5">
      <c r="A243" s="27" t="s">
        <v>181</v>
      </c>
      <c r="B243" s="27" t="s">
        <v>539</v>
      </c>
      <c r="C243" s="12" t="s">
        <v>501</v>
      </c>
      <c r="D243" s="4" t="s">
        <v>561</v>
      </c>
      <c r="E243" s="4" t="e">
        <f>VLOOKUP(A243,'fakt.grupp ext hyra kommun'!$A$2:$B$25,2,FALSE)</f>
        <v>#N/A</v>
      </c>
    </row>
    <row r="244" spans="1:5">
      <c r="A244" s="27" t="s">
        <v>288</v>
      </c>
      <c r="B244" s="27" t="s">
        <v>109</v>
      </c>
      <c r="C244" s="12" t="s">
        <v>501</v>
      </c>
      <c r="D244" s="4" t="s">
        <v>561</v>
      </c>
      <c r="E244" s="4" t="e">
        <f>VLOOKUP(A244,'fakt.grupp ext hyra kommun'!$A$2:$B$25,2,FALSE)</f>
        <v>#N/A</v>
      </c>
    </row>
    <row r="245" spans="1:5">
      <c r="A245" s="27" t="s">
        <v>292</v>
      </c>
      <c r="B245" s="27" t="s">
        <v>540</v>
      </c>
      <c r="C245" s="12" t="s">
        <v>501</v>
      </c>
      <c r="D245" s="4" t="s">
        <v>561</v>
      </c>
      <c r="E245" s="4" t="e">
        <f>VLOOKUP(A245,'fakt.grupp ext hyra kommun'!$A$2:$B$25,2,FALSE)</f>
        <v>#N/A</v>
      </c>
    </row>
    <row r="246" spans="1:5">
      <c r="A246" s="27" t="s">
        <v>175</v>
      </c>
      <c r="B246" s="27" t="s">
        <v>541</v>
      </c>
      <c r="C246" s="12" t="s">
        <v>501</v>
      </c>
      <c r="D246" s="4" t="s">
        <v>561</v>
      </c>
      <c r="E246" s="4" t="e">
        <f>VLOOKUP(A246,'fakt.grupp ext hyra kommun'!$A$2:$B$25,2,FALSE)</f>
        <v>#N/A</v>
      </c>
    </row>
    <row r="247" spans="1:5">
      <c r="A247" s="27" t="s">
        <v>285</v>
      </c>
      <c r="B247" s="27" t="s">
        <v>110</v>
      </c>
      <c r="C247" s="12" t="s">
        <v>501</v>
      </c>
      <c r="D247" s="4" t="s">
        <v>561</v>
      </c>
      <c r="E247" s="4" t="e">
        <f>VLOOKUP(A247,'fakt.grupp ext hyra kommun'!$A$2:$B$25,2,FALSE)</f>
        <v>#N/A</v>
      </c>
    </row>
    <row r="248" spans="1:5">
      <c r="A248" s="27" t="s">
        <v>161</v>
      </c>
      <c r="B248" s="27" t="s">
        <v>114</v>
      </c>
      <c r="C248" s="12" t="s">
        <v>501</v>
      </c>
      <c r="D248" s="4" t="s">
        <v>561</v>
      </c>
      <c r="E248" s="4" t="e">
        <f>VLOOKUP(A248,'fakt.grupp ext hyra kommun'!$A$2:$B$25,2,FALSE)</f>
        <v>#N/A</v>
      </c>
    </row>
    <row r="249" spans="1:5">
      <c r="A249" s="27" t="s">
        <v>542</v>
      </c>
      <c r="B249" s="27" t="s">
        <v>543</v>
      </c>
      <c r="C249" s="12" t="s">
        <v>501</v>
      </c>
      <c r="D249" s="4" t="s">
        <v>561</v>
      </c>
      <c r="E249" s="4" t="e">
        <f>VLOOKUP(A249,'fakt.grupp ext hyra kommun'!$A$2:$B$25,2,FALSE)</f>
        <v>#N/A</v>
      </c>
    </row>
    <row r="250" spans="1:5">
      <c r="A250" s="27" t="s">
        <v>544</v>
      </c>
      <c r="B250" s="27" t="s">
        <v>545</v>
      </c>
      <c r="C250" s="12" t="s">
        <v>501</v>
      </c>
      <c r="D250" s="4" t="s">
        <v>561</v>
      </c>
      <c r="E250" s="4" t="e">
        <f>VLOOKUP(A250,'fakt.grupp ext hyra kommun'!$A$2:$B$25,2,FALSE)</f>
        <v>#N/A</v>
      </c>
    </row>
    <row r="251" spans="1:5">
      <c r="A251" s="27" t="s">
        <v>179</v>
      </c>
      <c r="B251" s="27" t="s">
        <v>115</v>
      </c>
      <c r="C251" s="12" t="s">
        <v>501</v>
      </c>
      <c r="D251" s="4" t="s">
        <v>561</v>
      </c>
      <c r="E251" s="4" t="e">
        <f>VLOOKUP(A251,'fakt.grupp ext hyra kommun'!$A$2:$B$25,2,FALSE)</f>
        <v>#N/A</v>
      </c>
    </row>
    <row r="252" spans="1:5">
      <c r="A252" s="27" t="s">
        <v>182</v>
      </c>
      <c r="B252" s="27" t="s">
        <v>546</v>
      </c>
      <c r="C252" s="12" t="s">
        <v>501</v>
      </c>
      <c r="D252" s="4" t="s">
        <v>561</v>
      </c>
      <c r="E252" s="4" t="e">
        <f>VLOOKUP(A252,'fakt.grupp ext hyra kommun'!$A$2:$B$25,2,FALSE)</f>
        <v>#N/A</v>
      </c>
    </row>
    <row r="253" spans="1:5">
      <c r="A253" s="27" t="s">
        <v>547</v>
      </c>
      <c r="B253" s="27" t="s">
        <v>548</v>
      </c>
      <c r="C253" s="12" t="s">
        <v>501</v>
      </c>
      <c r="D253" s="4" t="s">
        <v>561</v>
      </c>
      <c r="E253" s="4" t="e">
        <f>VLOOKUP(A253,'fakt.grupp ext hyra kommun'!$A$2:$B$25,2,FALSE)</f>
        <v>#N/A</v>
      </c>
    </row>
    <row r="254" spans="1:5">
      <c r="A254" s="27" t="s">
        <v>170</v>
      </c>
      <c r="B254" s="27" t="s">
        <v>549</v>
      </c>
      <c r="C254" s="12" t="s">
        <v>501</v>
      </c>
      <c r="D254" s="4" t="s">
        <v>561</v>
      </c>
      <c r="E254" s="4" t="e">
        <f>VLOOKUP(A254,'fakt.grupp ext hyra kommun'!$A$2:$B$25,2,FALSE)</f>
        <v>#N/A</v>
      </c>
    </row>
    <row r="255" spans="1:5">
      <c r="A255" s="27" t="s">
        <v>297</v>
      </c>
      <c r="B255" s="27" t="s">
        <v>117</v>
      </c>
      <c r="C255" s="12" t="s">
        <v>501</v>
      </c>
      <c r="D255" s="4" t="s">
        <v>561</v>
      </c>
      <c r="E255" s="4" t="e">
        <f>VLOOKUP(A255,'fakt.grupp ext hyra kommun'!$A$2:$B$25,2,FALSE)</f>
        <v>#N/A</v>
      </c>
    </row>
    <row r="256" spans="1:5">
      <c r="A256" s="27" t="s">
        <v>299</v>
      </c>
      <c r="B256" s="27" t="s">
        <v>118</v>
      </c>
      <c r="C256" s="12" t="s">
        <v>501</v>
      </c>
      <c r="D256" s="4" t="s">
        <v>561</v>
      </c>
      <c r="E256" s="4" t="e">
        <f>VLOOKUP(A256,'fakt.grupp ext hyra kommun'!$A$2:$B$25,2,FALSE)</f>
        <v>#N/A</v>
      </c>
    </row>
    <row r="257" spans="1:5">
      <c r="A257" s="27" t="s">
        <v>550</v>
      </c>
      <c r="B257" s="27" t="s">
        <v>551</v>
      </c>
      <c r="C257" s="12" t="s">
        <v>501</v>
      </c>
      <c r="D257" s="4" t="s">
        <v>561</v>
      </c>
      <c r="E257" s="4" t="e">
        <f>VLOOKUP(A257,'fakt.grupp ext hyra kommun'!$A$2:$B$25,2,FALSE)</f>
        <v>#N/A</v>
      </c>
    </row>
    <row r="258" spans="1:5">
      <c r="A258" s="27" t="s">
        <v>293</v>
      </c>
      <c r="B258" s="27" t="s">
        <v>122</v>
      </c>
      <c r="C258" s="12" t="s">
        <v>501</v>
      </c>
      <c r="D258" s="4" t="s">
        <v>561</v>
      </c>
      <c r="E258" s="4" t="e">
        <f>VLOOKUP(A258,'fakt.grupp ext hyra kommun'!$A$2:$B$25,2,FALSE)</f>
        <v>#N/A</v>
      </c>
    </row>
    <row r="259" spans="1:5">
      <c r="A259" s="27" t="s">
        <v>169</v>
      </c>
      <c r="B259" s="27" t="s">
        <v>552</v>
      </c>
      <c r="C259" s="12" t="s">
        <v>501</v>
      </c>
      <c r="D259" s="4" t="s">
        <v>561</v>
      </c>
      <c r="E259" s="4" t="e">
        <f>VLOOKUP(A259,'fakt.grupp ext hyra kommun'!$A$2:$B$25,2,FALSE)</f>
        <v>#N/A</v>
      </c>
    </row>
    <row r="260" spans="1:5">
      <c r="A260" s="27" t="s">
        <v>291</v>
      </c>
      <c r="B260" s="27" t="s">
        <v>142</v>
      </c>
      <c r="C260" s="12" t="s">
        <v>501</v>
      </c>
      <c r="D260" s="4" t="s">
        <v>561</v>
      </c>
      <c r="E260" s="4" t="e">
        <f>VLOOKUP(A260,'fakt.grupp ext hyra kommun'!$A$2:$B$25,2,FALSE)</f>
        <v>#N/A</v>
      </c>
    </row>
    <row r="261" spans="1:5">
      <c r="A261" s="27" t="s">
        <v>290</v>
      </c>
      <c r="B261" s="27" t="s">
        <v>143</v>
      </c>
      <c r="C261" s="12" t="s">
        <v>501</v>
      </c>
      <c r="D261" s="4" t="s">
        <v>561</v>
      </c>
      <c r="E261" s="4" t="e">
        <f>VLOOKUP(A261,'fakt.grupp ext hyra kommun'!$A$2:$B$25,2,FALSE)</f>
        <v>#N/A</v>
      </c>
    </row>
    <row r="262" spans="1:5">
      <c r="A262" s="21" t="s">
        <v>553</v>
      </c>
      <c r="B262" s="21" t="s">
        <v>554</v>
      </c>
      <c r="C262" s="6" t="s">
        <v>501</v>
      </c>
      <c r="D262" s="4" t="s">
        <v>561</v>
      </c>
      <c r="E262" s="4" t="e">
        <f>VLOOKUP(A262,'fakt.grupp ext hyra kommun'!$A$2:$B$25,2,FALSE)</f>
        <v>#N/A</v>
      </c>
    </row>
    <row r="263" spans="1:5">
      <c r="A263" s="27" t="s">
        <v>555</v>
      </c>
      <c r="B263" s="27" t="s">
        <v>556</v>
      </c>
      <c r="C263" s="12" t="s">
        <v>501</v>
      </c>
      <c r="D263" s="4" t="s">
        <v>561</v>
      </c>
      <c r="E263" s="4" t="e">
        <f>VLOOKUP(A263,'fakt.grupp ext hyra kommun'!$A$2:$B$25,2,FALSE)</f>
        <v>#N/A</v>
      </c>
    </row>
    <row r="264" spans="1:5">
      <c r="A264" s="27" t="s">
        <v>557</v>
      </c>
      <c r="B264" s="27" t="s">
        <v>558</v>
      </c>
      <c r="C264" s="12" t="s">
        <v>501</v>
      </c>
      <c r="D264" s="4" t="s">
        <v>561</v>
      </c>
      <c r="E264" s="4" t="e">
        <f>VLOOKUP(A264,'fakt.grupp ext hyra kommun'!$A$2:$B$25,2,FALSE)</f>
        <v>#N/A</v>
      </c>
    </row>
    <row r="265" spans="1:5">
      <c r="A265" s="27" t="s">
        <v>294</v>
      </c>
      <c r="B265" s="27" t="s">
        <v>151</v>
      </c>
      <c r="C265" s="12" t="s">
        <v>501</v>
      </c>
      <c r="D265" s="4" t="s">
        <v>561</v>
      </c>
      <c r="E265" s="4" t="e">
        <f>VLOOKUP(A265,'fakt.grupp ext hyra kommun'!$A$2:$B$25,2,FALSE)</f>
        <v>#N/A</v>
      </c>
    </row>
    <row r="266" spans="1:5">
      <c r="A266" s="27" t="s">
        <v>276</v>
      </c>
      <c r="B266" s="27" t="s">
        <v>76</v>
      </c>
      <c r="C266" s="12" t="s">
        <v>442</v>
      </c>
      <c r="D266" s="4" t="s">
        <v>562</v>
      </c>
      <c r="E266" s="4" t="e">
        <f>VLOOKUP(A266,'fakt.grupp ext hyra kommun'!$A$2:$B$25,2,FALSE)</f>
        <v>#N/A</v>
      </c>
    </row>
    <row r="267" spans="1:5">
      <c r="A267" s="27" t="s">
        <v>559</v>
      </c>
      <c r="B267" s="27" t="s">
        <v>560</v>
      </c>
      <c r="C267" s="6" t="s">
        <v>367</v>
      </c>
      <c r="D267" s="4" t="s">
        <v>561</v>
      </c>
      <c r="E267" s="4" t="e">
        <f>VLOOKUP(A267,'fakt.grupp ext hyra kommun'!$A$2:$B$25,2,FALSE)</f>
        <v>#N/A</v>
      </c>
    </row>
  </sheetData>
  <autoFilter ref="A1:WVK267"/>
  <pageMargins left="0.75" right="0.75" top="1" bottom="1" header="0.5" footer="0.5"/>
  <pageSetup paperSize="9" orientation="portrait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</sheetPr>
  <dimension ref="A1:C26"/>
  <sheetViews>
    <sheetView showGridLines="0" workbookViewId="0">
      <selection activeCell="C27" sqref="C27"/>
    </sheetView>
  </sheetViews>
  <sheetFormatPr defaultRowHeight="14.5"/>
  <cols>
    <col min="1" max="1" width="8.453125" bestFit="1" customWidth="1"/>
    <col min="2" max="2" width="32.54296875" bestFit="1" customWidth="1"/>
    <col min="3" max="3" width="34" bestFit="1" customWidth="1"/>
  </cols>
  <sheetData>
    <row r="1" spans="1:3">
      <c r="A1" s="31" t="s">
        <v>5</v>
      </c>
      <c r="B1" s="31" t="s">
        <v>600</v>
      </c>
      <c r="C1" s="31" t="s">
        <v>599</v>
      </c>
    </row>
    <row r="2" spans="1:3">
      <c r="A2" s="30" t="s">
        <v>200</v>
      </c>
      <c r="B2" s="30" t="s">
        <v>587</v>
      </c>
      <c r="C2" s="30" t="s">
        <v>587</v>
      </c>
    </row>
    <row r="3" spans="1:3">
      <c r="A3" s="30" t="s">
        <v>189</v>
      </c>
      <c r="B3" s="30" t="s">
        <v>572</v>
      </c>
      <c r="C3" s="30" t="s">
        <v>572</v>
      </c>
    </row>
    <row r="4" spans="1:3">
      <c r="A4" s="30" t="s">
        <v>190</v>
      </c>
      <c r="B4" s="30" t="s">
        <v>573</v>
      </c>
      <c r="C4" s="30" t="s">
        <v>573</v>
      </c>
    </row>
    <row r="5" spans="1:3">
      <c r="A5" s="30" t="s">
        <v>191</v>
      </c>
      <c r="B5" s="30" t="s">
        <v>574</v>
      </c>
      <c r="C5" s="30" t="s">
        <v>574</v>
      </c>
    </row>
    <row r="6" spans="1:3">
      <c r="A6" s="30" t="s">
        <v>193</v>
      </c>
      <c r="B6" s="30" t="s">
        <v>577</v>
      </c>
      <c r="C6" s="30" t="s">
        <v>577</v>
      </c>
    </row>
    <row r="7" spans="1:3">
      <c r="A7" s="30" t="s">
        <v>210</v>
      </c>
      <c r="B7" s="30" t="s">
        <v>594</v>
      </c>
      <c r="C7" s="30" t="s">
        <v>593</v>
      </c>
    </row>
    <row r="8" spans="1:3">
      <c r="A8" s="30" t="s">
        <v>217</v>
      </c>
      <c r="B8" s="30" t="s">
        <v>595</v>
      </c>
      <c r="C8" s="30"/>
    </row>
    <row r="9" spans="1:3">
      <c r="A9" s="30" t="s">
        <v>187</v>
      </c>
      <c r="B9" s="30" t="s">
        <v>569</v>
      </c>
      <c r="C9" s="30" t="s">
        <v>568</v>
      </c>
    </row>
    <row r="10" spans="1:3">
      <c r="A10" s="30" t="s">
        <v>235</v>
      </c>
      <c r="B10" s="30" t="s">
        <v>596</v>
      </c>
      <c r="C10" s="30"/>
    </row>
    <row r="11" spans="1:3">
      <c r="A11" s="30" t="s">
        <v>186</v>
      </c>
      <c r="B11" s="30" t="s">
        <v>567</v>
      </c>
      <c r="C11" s="30"/>
    </row>
    <row r="12" spans="1:3">
      <c r="A12" s="30" t="s">
        <v>246</v>
      </c>
      <c r="B12" s="30" t="s">
        <v>597</v>
      </c>
      <c r="C12" s="30"/>
    </row>
    <row r="13" spans="1:3">
      <c r="A13" s="30" t="s">
        <v>188</v>
      </c>
      <c r="B13" s="30" t="s">
        <v>571</v>
      </c>
      <c r="C13" s="30" t="s">
        <v>570</v>
      </c>
    </row>
    <row r="14" spans="1:3">
      <c r="A14" s="30" t="s">
        <v>251</v>
      </c>
      <c r="B14" s="30" t="s">
        <v>598</v>
      </c>
      <c r="C14" s="30"/>
    </row>
    <row r="15" spans="1:3">
      <c r="A15" s="30" t="s">
        <v>209</v>
      </c>
      <c r="B15" s="30" t="s">
        <v>592</v>
      </c>
      <c r="C15" s="30" t="s">
        <v>591</v>
      </c>
    </row>
    <row r="16" spans="1:3">
      <c r="A16" s="30" t="s">
        <v>185</v>
      </c>
      <c r="B16" s="30" t="s">
        <v>566</v>
      </c>
      <c r="C16" s="30"/>
    </row>
    <row r="17" spans="1:3">
      <c r="A17" s="30" t="s">
        <v>199</v>
      </c>
      <c r="B17" s="30" t="s">
        <v>586</v>
      </c>
      <c r="C17" s="30" t="s">
        <v>585</v>
      </c>
    </row>
    <row r="18" spans="1:3">
      <c r="A18" s="30" t="s">
        <v>194</v>
      </c>
      <c r="B18" s="30" t="s">
        <v>579</v>
      </c>
      <c r="C18" s="30" t="s">
        <v>578</v>
      </c>
    </row>
    <row r="19" spans="1:3">
      <c r="A19" s="30" t="s">
        <v>192</v>
      </c>
      <c r="B19" s="30" t="s">
        <v>576</v>
      </c>
      <c r="C19" s="30" t="s">
        <v>575</v>
      </c>
    </row>
    <row r="20" spans="1:3">
      <c r="A20" s="30" t="s">
        <v>205</v>
      </c>
      <c r="B20" s="30" t="s">
        <v>588</v>
      </c>
      <c r="C20" s="30" t="s">
        <v>588</v>
      </c>
    </row>
    <row r="21" spans="1:3">
      <c r="A21" s="58" t="s">
        <v>218</v>
      </c>
      <c r="B21" s="60" t="s">
        <v>124</v>
      </c>
      <c r="C21" s="62"/>
    </row>
    <row r="22" spans="1:3">
      <c r="A22" s="30" t="s">
        <v>197</v>
      </c>
      <c r="B22" s="30" t="s">
        <v>584</v>
      </c>
      <c r="C22" s="30" t="s">
        <v>583</v>
      </c>
    </row>
    <row r="23" spans="1:3">
      <c r="A23" s="30" t="s">
        <v>207</v>
      </c>
      <c r="B23" s="30" t="s">
        <v>590</v>
      </c>
      <c r="C23" s="30" t="s">
        <v>589</v>
      </c>
    </row>
    <row r="24" spans="1:3">
      <c r="A24" s="30" t="s">
        <v>195</v>
      </c>
      <c r="B24" s="30" t="s">
        <v>581</v>
      </c>
      <c r="C24" s="30" t="s">
        <v>580</v>
      </c>
    </row>
    <row r="25" spans="1:3">
      <c r="A25" s="59" t="s">
        <v>196</v>
      </c>
      <c r="B25" s="61" t="s">
        <v>582</v>
      </c>
      <c r="C25" s="61" t="s">
        <v>582</v>
      </c>
    </row>
    <row r="26" spans="1:3">
      <c r="A26" s="58" t="s">
        <v>212</v>
      </c>
      <c r="B26" s="60" t="s">
        <v>147</v>
      </c>
    </row>
  </sheetData>
  <sortState ref="A2:C26">
    <sortCondition ref="B2:B26"/>
  </sortState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6</vt:i4>
      </vt:variant>
      <vt:variant>
        <vt:lpstr>Namngivna områden</vt:lpstr>
      </vt:variant>
      <vt:variant>
        <vt:i4>2</vt:i4>
      </vt:variant>
    </vt:vector>
  </HeadingPairs>
  <TitlesOfParts>
    <vt:vector size="8" baseType="lpstr">
      <vt:lpstr>Sammanställning</vt:lpstr>
      <vt:lpstr>Blad1</vt:lpstr>
      <vt:lpstr>Underlag faktura</vt:lpstr>
      <vt:lpstr>BO</vt:lpstr>
      <vt:lpstr>Betalare</vt:lpstr>
      <vt:lpstr>fakt.grupp ext hyra kommun</vt:lpstr>
      <vt:lpstr>BO!Utskriftsområde</vt:lpstr>
      <vt:lpstr>Sammanställning!Utskriftsområde</vt:lpstr>
    </vt:vector>
  </TitlesOfParts>
  <Company>Landstinget i Jönköpings län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Myhrman Linda</dc:creator>
  <cp:lastModifiedBy>Byrd Marika</cp:lastModifiedBy>
  <cp:lastPrinted>2019-08-06T10:00:45Z</cp:lastPrinted>
  <dcterms:created xsi:type="dcterms:W3CDTF">2013-05-28T14:47:17Z</dcterms:created>
  <dcterms:modified xsi:type="dcterms:W3CDTF">2025-02-04T14:49:01Z</dcterms:modified>
</cp:coreProperties>
</file>